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60" windowWidth="32767" windowHeight="19780" tabRatio="930" activeTab="1"/>
  </bookViews>
  <sheets>
    <sheet name="Afwezigheidsstaat" sheetId="1" state="hidden" r:id="rId1"/>
    <sheet name="takenlijst" sheetId="2" r:id="rId2"/>
    <sheet name="tachtigtwintig" sheetId="3" state="hidden" r:id="rId3"/>
    <sheet name="waarnemingsschema" sheetId="4" state="hidden" r:id="rId4"/>
    <sheet name="waarnemingsresultaten" sheetId="5" state="hidden" r:id="rId5"/>
    <sheet name="waarnemingsblad ter plaatse" sheetId="6" state="hidden" r:id="rId6"/>
    <sheet name="waarn.res GEM" sheetId="7" state="hidden" r:id="rId7"/>
    <sheet name="waarn.res BDP" sheetId="8" state="hidden" r:id="rId8"/>
    <sheet name="waarn. HAND" sheetId="9" state="hidden" r:id="rId9"/>
    <sheet name="werkdruk GEM" sheetId="10" state="hidden" r:id="rId10"/>
    <sheet name="werkdruk BDP" sheetId="11" state="hidden" r:id="rId11"/>
    <sheet name="werkdruk HAND" sheetId="12" state="hidden" r:id="rId12"/>
  </sheets>
  <definedNames>
    <definedName name="_xlnm.Print_Area" localSheetId="2">'tachtigtwintig'!$B$2:$N$119</definedName>
    <definedName name="_xlnm.Print_Area" localSheetId="1">'takenlijst'!$B$2:$N$126</definedName>
    <definedName name="_xlnm.Print_Area" localSheetId="8">'waarn. HAND'!$B$2:$J$114</definedName>
    <definedName name="_xlnm.Print_Area" localSheetId="7">'waarn.res BDP'!$B$2:$J$114</definedName>
    <definedName name="_xlnm.Print_Area" localSheetId="6">'waarn.res GEM'!$B$2:$J$114</definedName>
    <definedName name="_xlnm.Print_Area" localSheetId="5">'waarnemingsblad ter plaatse'!$B$2:$P$59</definedName>
    <definedName name="_xlnm.Print_Area" localSheetId="4">'waarnemingsresultaten'!$A$1:$AQ$30</definedName>
    <definedName name="_xlnm.Print_Area" localSheetId="3">'waarnemingsschema'!$A$1:$I$24</definedName>
    <definedName name="_xlnm.Print_Area" localSheetId="10">'werkdruk BDP'!$B$2:$L$119</definedName>
    <definedName name="_xlnm.Print_Area" localSheetId="9">'werkdruk GEM'!$B$2:$L$119</definedName>
    <definedName name="_xlnm.Print_Area" localSheetId="11">'werkdruk HAND'!$B$2:$L$119</definedName>
  </definedNames>
  <calcPr fullCalcOnLoad="1"/>
</workbook>
</file>

<file path=xl/comments1.xml><?xml version="1.0" encoding="utf-8"?>
<comments xmlns="http://schemas.openxmlformats.org/spreadsheetml/2006/main">
  <authors>
    <author>Principal Consult .</author>
  </authors>
  <commentList>
    <comment ref="B7" authorId="0">
      <text>
        <r>
          <rPr>
            <b/>
            <sz val="8"/>
            <rFont val="Tahoma"/>
            <family val="2"/>
          </rPr>
          <t xml:space="preserve">Ziekteverzuim excl. zwangerschapsverlof
</t>
        </r>
        <r>
          <rPr>
            <sz val="8"/>
            <rFont val="Tahoma"/>
            <family val="2"/>
          </rPr>
          <t>Het percentage ziekteverzuim in de berekening van het nationaal afwezigheidscijfer per bedrijfssector (zie blad formulier) is als volgt omschreven: 
het ziekteverzuimpercentage is het aantal door ziekte verzuimde dagen, in procenten van het totaal aantal bruto beschikbare dagen van de medewerkers. Niet meegeteld moet worden het verzuim na een jaar ziekte.
Bedrijven mogen het percentage ziekteverzuim zowel berekenen op basis van kalenderdagen als op basis van werkdagen. Aangenomen mag worden dat deze twee wijzen van berekening leiden tot gemiddeld dezelfde ziekteverzuimpercentages in de uitkomsten.
Met ingang van 1 januari 2002 valt het reguliere zwangerschaps- en bevallingsverlof niet meer onder de Ziektewet, maar onder de Wet Arbeid en Zorg. Alleen ziekte als gevolg van zwangerschap valt nog onder de Ziektewet. 
Vanaf het eerste kwartaal 2002 moet het ziekteverzuim inclusief zwangerschaps- en bevallingsverlof geïnterpreteerd worden als "Ziekteverzuim en verzuim als gevolg van zwangerschaps- en
bevallingsverlof".</t>
        </r>
        <r>
          <rPr>
            <b/>
            <sz val="8"/>
            <rFont val="Tahoma"/>
            <family val="2"/>
          </rPr>
          <t xml:space="preserve">
</t>
        </r>
      </text>
    </comment>
    <comment ref="B9" authorId="0">
      <text>
        <r>
          <rPr>
            <b/>
            <sz val="8"/>
            <rFont val="Tahoma"/>
            <family val="2"/>
          </rPr>
          <t xml:space="preserve">Zwangerschapsverlof- en bevallingsverlof
Verlof ten behoeve van zwangerschap en bevalling.
</t>
        </r>
        <r>
          <rPr>
            <sz val="8"/>
            <rFont val="Tahoma"/>
            <family val="2"/>
          </rPr>
          <t>Bij zwangerschap en bevalling heeft de medewerker recht op ten minste 16 weken uitkering op grond van de Wet arbeid en Zorg. De Wet arbeid en zorg draagt zorg voor de bundeling en afstemming van verschillende verlofregelingen met als doel de combinatie van zorg en arbeid te vergemakkelijken zodat het voor medewerkers aantrekkelijker wordt te blijven werken.
Het percentage zwangerschaps- en bevallingsverlof is het aantal door zwangerschap opgenomen dagen, in procenten van het totaal aantal bruto beschikbare dagen van de medewerkers.</t>
        </r>
        <r>
          <rPr>
            <b/>
            <sz val="8"/>
            <rFont val="Tahoma"/>
            <family val="2"/>
          </rPr>
          <t xml:space="preserve">
</t>
        </r>
        <r>
          <rPr>
            <sz val="8"/>
            <rFont val="Tahoma"/>
            <family val="2"/>
          </rPr>
          <t xml:space="preserve">
</t>
        </r>
      </text>
    </comment>
    <comment ref="B11" authorId="0">
      <text>
        <r>
          <rPr>
            <b/>
            <sz val="8"/>
            <rFont val="Tahoma"/>
            <family val="2"/>
          </rPr>
          <t>Verlof</t>
        </r>
        <r>
          <rPr>
            <sz val="8"/>
            <rFont val="Tahoma"/>
            <family val="2"/>
          </rPr>
          <t xml:space="preserve">
Het percentage verlof is het aantal uren dat niet wordt ingezet voor de uitvoering van het werk vanwege vakantie, feestdagen, buitengewoon verlof, calamiteitenverlof verlof, zorgverlof, adoptie- en pleegzorgverlof en ouderschapsverlof afgezet tegen het aantal bruto beschikbare uren van de medewerkers. Feestdagen, buitengewoon verlof, calamiteitenverlof verlof, zorgverlof, adoptie- en pleegzorgverlof zijn van toepassing volgens CAO-afspraken. 
Vakantiedagen zijn de overeengekomen doorbetaalde vakantiedagen inclusief extra vrije dagen toegekend op grond van leeftijd, functie, anciënniteit en dergelijke.
Ouderschapsverlof is het wettelijk bepaalde onbetaalde verlof voor de verzorging van kinderen tot de leeftijd van 8 jaar 
</t>
        </r>
      </text>
    </comment>
    <comment ref="B13" authorId="0">
      <text>
        <r>
          <rPr>
            <b/>
            <sz val="8"/>
            <rFont val="Tahoma"/>
            <family val="2"/>
          </rPr>
          <t xml:space="preserve">Opleiding
</t>
        </r>
        <r>
          <rPr>
            <sz val="8"/>
            <rFont val="Tahoma"/>
            <family val="2"/>
          </rPr>
          <t xml:space="preserve">Het percentage opleiding is het aantal uren dat wordt besteed aan het volgen van opleiding (intern/extern bepaalde volgens CAO-afspraken) waarbij geen productie wordt gedraaid afgezet tegen het aantal bruto beschikbare uren van de medewerkers. 
</t>
        </r>
      </text>
    </comment>
    <comment ref="B15" authorId="0">
      <text>
        <r>
          <rPr>
            <b/>
            <sz val="8"/>
            <rFont val="Tahoma"/>
            <family val="2"/>
          </rPr>
          <t>Overig</t>
        </r>
        <r>
          <rPr>
            <sz val="8"/>
            <rFont val="Tahoma"/>
            <family val="2"/>
          </rPr>
          <t xml:space="preserve">
Ruimte voor bedrijfsspecifieke indicatoren. Daarbij valt te denken aan tijd voor douchen, extra pauzes in ploegendiensten, reistijd , ziekte langer dan 1 jaar etc. 
Op de afdeling HR beschikken ze a) over de CAO's met de secundaire arbeidsvoorwaarden en b) de bedrijfsspecieke voorwaarden. Vraag eerst naar de bedrijfsspecifiek voorwaarden want de CAO vormt de basis en ieder bedrijf in Nederland kan hier bovenop individuele afspraken maken.</t>
        </r>
      </text>
    </comment>
  </commentList>
</comments>
</file>

<file path=xl/sharedStrings.xml><?xml version="1.0" encoding="utf-8"?>
<sst xmlns="http://schemas.openxmlformats.org/spreadsheetml/2006/main" count="314" uniqueCount="164">
  <si>
    <t xml:space="preserve">Manager </t>
  </si>
  <si>
    <t xml:space="preserve">Afdeling </t>
  </si>
  <si>
    <t xml:space="preserve">Datum </t>
  </si>
  <si>
    <t xml:space="preserve">Proces </t>
  </si>
  <si>
    <t>Takeninventarisatie</t>
  </si>
  <si>
    <t>Schattingen</t>
  </si>
  <si>
    <t>Code</t>
  </si>
  <si>
    <t>Beschrijving</t>
  </si>
  <si>
    <t>Eenheid</t>
  </si>
  <si>
    <t>Freq.</t>
  </si>
  <si>
    <t>Vol.</t>
  </si>
  <si>
    <t>Weekvol.</t>
  </si>
  <si>
    <t>Tijdschatting</t>
  </si>
  <si>
    <t>Uur/week</t>
  </si>
  <si>
    <t>%</t>
  </si>
  <si>
    <t>Cum.</t>
  </si>
  <si>
    <t>Totaal beschreven netto uren:</t>
  </si>
  <si>
    <t>Afwezigheidsfactor (%):</t>
  </si>
  <si>
    <t>Totaal beschreven bruto uren:</t>
  </si>
  <si>
    <t>Totaal beschikbare bruto uren:</t>
  </si>
  <si>
    <t>Verschil uren:</t>
  </si>
  <si>
    <t>D</t>
  </si>
  <si>
    <t>Dagelijks</t>
  </si>
  <si>
    <t>H</t>
  </si>
  <si>
    <t>Halfjaarlijks</t>
  </si>
  <si>
    <t>J</t>
  </si>
  <si>
    <t>Jaarlijks</t>
  </si>
  <si>
    <t>K</t>
  </si>
  <si>
    <t>Kwartaal</t>
  </si>
  <si>
    <t>M</t>
  </si>
  <si>
    <t>Maandelijks</t>
  </si>
  <si>
    <t>T</t>
  </si>
  <si>
    <t>Eén maal per twee weken</t>
  </si>
  <si>
    <t>W</t>
  </si>
  <si>
    <t>Wekelijks</t>
  </si>
  <si>
    <t>Schattingen gesorteerd via 80/20 regel</t>
  </si>
  <si>
    <t>Waarnemingsschema</t>
  </si>
  <si>
    <t>Aantal</t>
  </si>
  <si>
    <t>Duur</t>
  </si>
  <si>
    <t>Datum</t>
  </si>
  <si>
    <t>Tijdstip van/tot</t>
  </si>
  <si>
    <t>Waarnemer</t>
  </si>
  <si>
    <t>Wie</t>
  </si>
  <si>
    <t>Locatie</t>
  </si>
  <si>
    <t>Waarnemingsresultaten</t>
  </si>
  <si>
    <t>wn 1</t>
  </si>
  <si>
    <t>wn 2</t>
  </si>
  <si>
    <t>wn 3</t>
  </si>
  <si>
    <t>wn 4</t>
  </si>
  <si>
    <t>wn 5</t>
  </si>
  <si>
    <t>wn 6</t>
  </si>
  <si>
    <t>wn 7</t>
  </si>
  <si>
    <t>wn 8</t>
  </si>
  <si>
    <t>wn 9</t>
  </si>
  <si>
    <t>wn 10</t>
  </si>
  <si>
    <t>wn 11</t>
  </si>
  <si>
    <t>wn 12</t>
  </si>
  <si>
    <t>wn 13</t>
  </si>
  <si>
    <t>wn 14</t>
  </si>
  <si>
    <t>wn 15</t>
  </si>
  <si>
    <t>wn 16</t>
  </si>
  <si>
    <t>wn 17</t>
  </si>
  <si>
    <t>wn 18</t>
  </si>
  <si>
    <t>wn 19</t>
  </si>
  <si>
    <t>wn 20</t>
  </si>
  <si>
    <t>Gem.
Norm</t>
  </si>
  <si>
    <t>BDP</t>
  </si>
  <si>
    <t>Hand-
matig</t>
  </si>
  <si>
    <t>Waarnemingsblad ter plaatse</t>
  </si>
  <si>
    <t>TIJD</t>
  </si>
  <si>
    <t>#</t>
  </si>
  <si>
    <t>Activiteit</t>
  </si>
  <si>
    <t>Huidige</t>
  </si>
  <si>
    <t>Aant.</t>
  </si>
  <si>
    <t>Toelichting verloren tijd</t>
  </si>
  <si>
    <t>MDW</t>
  </si>
  <si>
    <t>Waargenomen</t>
  </si>
  <si>
    <t>Schatting</t>
  </si>
  <si>
    <t>Start</t>
  </si>
  <si>
    <t>Stop</t>
  </si>
  <si>
    <t>Totaal</t>
  </si>
  <si>
    <t>Verl.t.</t>
  </si>
  <si>
    <t>Netto</t>
  </si>
  <si>
    <t>act.</t>
  </si>
  <si>
    <t>Gemiddeld</t>
  </si>
  <si>
    <t>Hulpkolommen factorberekening</t>
  </si>
  <si>
    <t>Norm</t>
  </si>
  <si>
    <t>Factor</t>
  </si>
  <si>
    <t>Red. Verw.</t>
  </si>
  <si>
    <t>schatting x vol.</t>
  </si>
  <si>
    <t>Norm x volume</t>
  </si>
  <si>
    <t>Factor:</t>
  </si>
  <si>
    <t>Best Demonstrated Performance</t>
  </si>
  <si>
    <t>Handmatig</t>
  </si>
  <si>
    <t>Werkdruk</t>
  </si>
  <si>
    <t>Op basis van gemiddelde normen</t>
  </si>
  <si>
    <t>R.V.</t>
  </si>
  <si>
    <t>Totaal benodigd netto uren:</t>
  </si>
  <si>
    <t>Totaal benodigd bruto uren:</t>
  </si>
  <si>
    <t>Op basis van de Best Demonstrated Performance</t>
  </si>
  <si>
    <t>Op basis van handmatige normen</t>
  </si>
  <si>
    <t>paraaf voor akkoord manager + datum</t>
  </si>
  <si>
    <t>BEREKENEN AFWEZIGHEIDSPERCENTAGE</t>
  </si>
  <si>
    <t>Werkelijke afwezigheid</t>
  </si>
  <si>
    <t>% Ziekteverzuim</t>
  </si>
  <si>
    <t>% Zwangerschaps- en bevallingsverlof</t>
  </si>
  <si>
    <t>% Verlof</t>
  </si>
  <si>
    <t>% Opleiding</t>
  </si>
  <si>
    <t>a1</t>
  </si>
  <si>
    <t>ontvangst en registratie vuil materiaal basisnetten</t>
  </si>
  <si>
    <t>net</t>
  </si>
  <si>
    <t>w</t>
  </si>
  <si>
    <t>a2</t>
  </si>
  <si>
    <t>ontvangst en registratie vuil materiaal  specialistische netten</t>
  </si>
  <si>
    <t>a4</t>
  </si>
  <si>
    <t>ontvangst en registratie vuil materiaal</t>
  </si>
  <si>
    <t>los</t>
  </si>
  <si>
    <t>a5</t>
  </si>
  <si>
    <t>los z code</t>
  </si>
  <si>
    <t>b1</t>
  </si>
  <si>
    <t>uitleggen materiaal en bepalen manier desinfecteren basisnetten</t>
  </si>
  <si>
    <t>b2</t>
  </si>
  <si>
    <t>uitleggen materiaal en bepalen manier desinfecteren specialitische netten</t>
  </si>
  <si>
    <t>b3</t>
  </si>
  <si>
    <t>uitleggen materiaal en bepalen manier desinfecteren oogheelkunde</t>
  </si>
  <si>
    <t>b4</t>
  </si>
  <si>
    <t>uitleggen materiaal en bepalen manier desinfecteren</t>
  </si>
  <si>
    <t>e1</t>
  </si>
  <si>
    <t>controle funktie en reinheid en inleggen basisnetten</t>
  </si>
  <si>
    <t>e2</t>
  </si>
  <si>
    <t>controle funktie en reinheid en inleggen specialistische netten</t>
  </si>
  <si>
    <t>e3</t>
  </si>
  <si>
    <t>controle funktie en reinheid en inleggen oogheelkunde</t>
  </si>
  <si>
    <t>g1</t>
  </si>
  <si>
    <t>inpakken en bepalen programma steriliseren</t>
  </si>
  <si>
    <t xml:space="preserve"> </t>
  </si>
  <si>
    <t>Robert Pet</t>
  </si>
  <si>
    <t>zelf meten</t>
  </si>
  <si>
    <t>wn 21</t>
  </si>
  <si>
    <t>wn 22</t>
  </si>
  <si>
    <t>wn 23</t>
  </si>
  <si>
    <t>wn 24</t>
  </si>
  <si>
    <t>wn 25</t>
  </si>
  <si>
    <t>wn 26</t>
  </si>
  <si>
    <t>wn 27</t>
  </si>
  <si>
    <t>wn 28</t>
  </si>
  <si>
    <t>wn 29</t>
  </si>
  <si>
    <t>wn 30</t>
  </si>
  <si>
    <t>wn 31</t>
  </si>
  <si>
    <t>wn 32</t>
  </si>
  <si>
    <t>wn 33</t>
  </si>
  <si>
    <t>wn 34</t>
  </si>
  <si>
    <t>Declaratieproces</t>
  </si>
  <si>
    <t>Wegwerken onvolledige declaraties</t>
  </si>
  <si>
    <t>Verwerken retourinformatie</t>
  </si>
  <si>
    <t>Debiteurenbeheer</t>
  </si>
  <si>
    <t>m</t>
  </si>
  <si>
    <t>P&amp;O</t>
  </si>
  <si>
    <t>Houden van functioneringsgesprek</t>
  </si>
  <si>
    <t>Beoordelingsgesprekken</t>
  </si>
  <si>
    <t>Volume</t>
  </si>
  <si>
    <t>Tijdsduur in 
minuten</t>
  </si>
  <si>
    <t>Beantwoorden mail</t>
  </si>
  <si>
    <t>d</t>
  </si>
</sst>
</file>

<file path=xl/styles.xml><?xml version="1.0" encoding="utf-8"?>
<styleSheet xmlns="http://schemas.openxmlformats.org/spreadsheetml/2006/main">
  <numFmts count="5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fl&quot;#,##0_);\(&quot;fl&quot;#,##0\)"/>
    <numFmt numFmtId="185" formatCode="&quot;fl&quot;#,##0_);[Red]\(&quot;fl&quot;#,##0\)"/>
    <numFmt numFmtId="186" formatCode="&quot;fl&quot;#,##0.00_);\(&quot;fl&quot;#,##0.00\)"/>
    <numFmt numFmtId="187" formatCode="&quot;fl&quot;#,##0.00_);[Red]\(&quot;fl&quot;#,##0.00\)"/>
    <numFmt numFmtId="188" formatCode="_(&quot;fl&quot;* #,##0_);_(&quot;fl&quot;* \(#,##0\);_(&quot;fl&quot;* &quot;-&quot;_);_(@_)"/>
    <numFmt numFmtId="189" formatCode="_(&quot;fl&quot;* #,##0.00_);_(&quot;fl&quot;* \(#,##0.00\);_(&quot;fl&quot;* &quot;-&quot;??_);_(@_)"/>
    <numFmt numFmtId="190" formatCode="&quot;F&quot;\ #,##0_-;&quot;F&quot;\ #,##0\-"/>
    <numFmt numFmtId="191" formatCode="&quot;F&quot;\ #,##0_-;[Red]&quot;F&quot;\ #,##0\-"/>
    <numFmt numFmtId="192" formatCode="&quot;F&quot;\ #,##0.00_-;&quot;F&quot;\ #,##0.00\-"/>
    <numFmt numFmtId="193" formatCode="&quot;F&quot;\ #,##0.00_-;[Red]&quot;F&quot;\ #,##0.00\-"/>
    <numFmt numFmtId="194" formatCode="_-&quot;F&quot;\ * #,##0_-;_-&quot;F&quot;\ * #,##0\-;_-&quot;F&quot;\ * &quot;-&quot;_-;_-@_-"/>
    <numFmt numFmtId="195" formatCode="_-&quot;F&quot;\ * #,##0.00_-;_-&quot;F&quot;\ * #,##0.00\-;_-&quot;F&quot;\ * &quot;-&quot;??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0.0%"/>
    <numFmt numFmtId="205" formatCode="0.000%"/>
    <numFmt numFmtId="206" formatCode="0.00000"/>
    <numFmt numFmtId="207" formatCode="0.0000"/>
    <numFmt numFmtId="208" formatCode="0.000"/>
    <numFmt numFmtId="209" formatCode="0.0"/>
    <numFmt numFmtId="210" formatCode="d/mm/yy"/>
    <numFmt numFmtId="211" formatCode="&quot;Ja&quot;;&quot;Ja&quot;;&quot;Nee&quot;"/>
    <numFmt numFmtId="212" formatCode="&quot;Waar&quot;;&quot;Waar&quot;;&quot;Onwaar&quot;"/>
    <numFmt numFmtId="213" formatCode="&quot;Aan&quot;;&quot;Aan&quot;;&quot;Uit&quot;"/>
    <numFmt numFmtId="214" formatCode="[$€-2]\ #.##000_);[Red]\([$€-2]\ #.##000\)"/>
  </numFmts>
  <fonts count="61">
    <font>
      <sz val="12"/>
      <name val="Times New Roman"/>
      <family val="0"/>
    </font>
    <font>
      <b/>
      <sz val="12"/>
      <name val="Times New Roman"/>
      <family val="0"/>
    </font>
    <font>
      <i/>
      <sz val="12"/>
      <name val="Times New Roman"/>
      <family val="0"/>
    </font>
    <font>
      <b/>
      <i/>
      <sz val="12"/>
      <name val="Times New Roman"/>
      <family val="0"/>
    </font>
    <font>
      <sz val="12"/>
      <name val="Arial"/>
      <family val="2"/>
    </font>
    <font>
      <sz val="14"/>
      <name val="Arial"/>
      <family val="2"/>
    </font>
    <font>
      <b/>
      <sz val="16"/>
      <name val="Arial"/>
      <family val="2"/>
    </font>
    <font>
      <b/>
      <sz val="14"/>
      <name val="Arial"/>
      <family val="2"/>
    </font>
    <font>
      <b/>
      <sz val="12"/>
      <name val="Arial"/>
      <family val="2"/>
    </font>
    <font>
      <sz val="10"/>
      <name val="Arial"/>
      <family val="2"/>
    </font>
    <font>
      <b/>
      <sz val="10"/>
      <name val="Arial"/>
      <family val="2"/>
    </font>
    <font>
      <sz val="12"/>
      <color indexed="9"/>
      <name val="Arial"/>
      <family val="2"/>
    </font>
    <font>
      <b/>
      <sz val="12"/>
      <color indexed="9"/>
      <name val="Arial"/>
      <family val="2"/>
    </font>
    <font>
      <sz val="12"/>
      <color indexed="47"/>
      <name val="Arial"/>
      <family val="2"/>
    </font>
    <font>
      <b/>
      <sz val="12"/>
      <color indexed="8"/>
      <name val="Arial"/>
      <family val="2"/>
    </font>
    <font>
      <sz val="16"/>
      <name val="Times New Roman"/>
      <family val="1"/>
    </font>
    <font>
      <sz val="16"/>
      <name val="Arial"/>
      <family val="2"/>
    </font>
    <font>
      <sz val="14"/>
      <name val="Times New Roman"/>
      <family val="1"/>
    </font>
    <font>
      <u val="single"/>
      <sz val="10"/>
      <color indexed="36"/>
      <name val="Arial"/>
      <family val="2"/>
    </font>
    <font>
      <u val="single"/>
      <sz val="10"/>
      <color indexed="12"/>
      <name val="Arial"/>
      <family val="2"/>
    </font>
    <font>
      <b/>
      <u val="single"/>
      <sz val="10"/>
      <name val="Arial"/>
      <family val="2"/>
    </font>
    <font>
      <b/>
      <sz val="8"/>
      <name val="Tahoma"/>
      <family val="2"/>
    </font>
    <font>
      <sz val="8"/>
      <name val="Tahoma"/>
      <family val="2"/>
    </font>
    <font>
      <i/>
      <sz val="12"/>
      <name val="Arial"/>
      <family val="2"/>
    </font>
    <font>
      <sz val="12"/>
      <color indexed="8"/>
      <name val="Calibri"/>
      <family val="2"/>
    </font>
    <font>
      <sz val="12"/>
      <color indexed="9"/>
      <name val="Calibri"/>
      <family val="2"/>
    </font>
    <font>
      <b/>
      <sz val="12"/>
      <color indexed="10"/>
      <name val="Calibri"/>
      <family val="2"/>
    </font>
    <font>
      <b/>
      <sz val="12"/>
      <color indexed="9"/>
      <name val="Calibri"/>
      <family val="2"/>
    </font>
    <font>
      <sz val="12"/>
      <color indexed="10"/>
      <name val="Calibri"/>
      <family val="2"/>
    </font>
    <font>
      <sz val="12"/>
      <color indexed="17"/>
      <name val="Calibri"/>
      <family val="2"/>
    </font>
    <font>
      <sz val="12"/>
      <color indexed="62"/>
      <name val="Calibri"/>
      <family val="2"/>
    </font>
    <font>
      <b/>
      <sz val="15"/>
      <color indexed="62"/>
      <name val="Calibri"/>
      <family val="2"/>
    </font>
    <font>
      <b/>
      <sz val="13"/>
      <color indexed="62"/>
      <name val="Calibri"/>
      <family val="2"/>
    </font>
    <font>
      <b/>
      <sz val="11"/>
      <color indexed="62"/>
      <name val="Calibri"/>
      <family val="2"/>
    </font>
    <font>
      <sz val="12"/>
      <color indexed="19"/>
      <name val="Calibri"/>
      <family val="2"/>
    </font>
    <font>
      <sz val="12"/>
      <color indexed="20"/>
      <name val="Calibri"/>
      <family val="2"/>
    </font>
    <font>
      <b/>
      <sz val="18"/>
      <color indexed="62"/>
      <name val="Cambria"/>
      <family val="2"/>
    </font>
    <font>
      <b/>
      <sz val="12"/>
      <color indexed="8"/>
      <name val="Calibri"/>
      <family val="2"/>
    </font>
    <font>
      <b/>
      <sz val="12"/>
      <color indexed="63"/>
      <name val="Calibri"/>
      <family val="2"/>
    </font>
    <font>
      <i/>
      <sz val="12"/>
      <color indexed="23"/>
      <name val="Calibri"/>
      <family val="2"/>
    </font>
    <font>
      <sz val="12"/>
      <color indexed="8"/>
      <name val="Arial"/>
      <family val="2"/>
    </font>
    <font>
      <b/>
      <sz val="10"/>
      <color indexed="8"/>
      <name val="Arial"/>
      <family val="2"/>
    </font>
    <font>
      <sz val="10"/>
      <color indexed="8"/>
      <name val="Arial"/>
      <family val="2"/>
    </font>
    <font>
      <sz val="12"/>
      <color theme="1"/>
      <name val="Calibri"/>
      <family val="2"/>
    </font>
    <font>
      <sz val="12"/>
      <color theme="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sz val="12"/>
      <color rgb="FF3F3F76"/>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sz val="12"/>
      <color rgb="FF9C0006"/>
      <name val="Calibri"/>
      <family val="2"/>
    </font>
    <font>
      <b/>
      <sz val="18"/>
      <color theme="3"/>
      <name val="Cambria"/>
      <family val="2"/>
    </font>
    <font>
      <b/>
      <sz val="12"/>
      <color theme="1"/>
      <name val="Calibri"/>
      <family val="2"/>
    </font>
    <font>
      <b/>
      <sz val="12"/>
      <color rgb="FF3F3F3F"/>
      <name val="Calibri"/>
      <family val="2"/>
    </font>
    <font>
      <i/>
      <sz val="12"/>
      <color rgb="FF7F7F7F"/>
      <name val="Calibri"/>
      <family val="2"/>
    </font>
    <font>
      <sz val="12"/>
      <color rgb="FFFF0000"/>
      <name val="Calibri"/>
      <family val="2"/>
    </font>
    <font>
      <b/>
      <sz val="8"/>
      <name val="Times New Roman"/>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3"/>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indexed="15"/>
        <bgColor indexed="64"/>
      </patternFill>
    </fill>
    <fill>
      <patternFill patternType="solid">
        <fgColor indexed="9"/>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color indexed="63"/>
      </right>
      <top>
        <color indexed="63"/>
      </top>
      <bottom>
        <color indexed="63"/>
      </bottom>
    </border>
    <border>
      <left style="thin"/>
      <right style="thin"/>
      <top style="thin"/>
      <bottom style="thin"/>
    </border>
    <border>
      <left style="medium"/>
      <right style="medium"/>
      <top style="medium"/>
      <bottom style="medium"/>
    </border>
    <border>
      <left>
        <color indexed="63"/>
      </left>
      <right style="thin"/>
      <top style="thin"/>
      <bottom style="thin"/>
    </border>
    <border>
      <left style="thin"/>
      <right style="thin"/>
      <top style="medium"/>
      <bottom style="thin"/>
    </border>
    <border>
      <left style="thin"/>
      <right>
        <color indexed="63"/>
      </right>
      <top style="thin"/>
      <bottom style="hair"/>
    </border>
    <border>
      <left style="thin"/>
      <right>
        <color indexed="63"/>
      </right>
      <top style="hair"/>
      <bottom style="hair"/>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double"/>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style="thin"/>
      <right style="thin"/>
      <top style="hair"/>
      <bottom style="thin"/>
    </border>
    <border>
      <left style="thin"/>
      <right style="thin"/>
      <top>
        <color indexed="63"/>
      </top>
      <bottom style="hair"/>
    </border>
    <border>
      <left style="medium"/>
      <right style="medium"/>
      <top style="thin"/>
      <bottom style="thin"/>
    </border>
    <border>
      <left style="medium"/>
      <right style="thin"/>
      <top style="thin"/>
      <bottom style="thin"/>
    </border>
    <border>
      <left style="medium"/>
      <right style="medium"/>
      <top>
        <color indexed="63"/>
      </top>
      <bottom style="hair"/>
    </border>
    <border>
      <left style="medium"/>
      <right style="thin"/>
      <top>
        <color indexed="63"/>
      </top>
      <bottom style="hair"/>
    </border>
    <border>
      <left style="medium"/>
      <right style="medium"/>
      <top style="hair"/>
      <bottom style="thin"/>
    </border>
    <border>
      <left style="thin"/>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medium"/>
      <top style="medium"/>
      <bottom style="medium"/>
    </border>
    <border>
      <left style="medium"/>
      <right>
        <color indexed="63"/>
      </right>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color indexed="63"/>
      </left>
      <right>
        <color indexed="63"/>
      </right>
      <top>
        <color indexed="63"/>
      </top>
      <bottom style="hair"/>
    </border>
    <border>
      <left>
        <color indexed="63"/>
      </left>
      <right>
        <color indexed="63"/>
      </right>
      <top>
        <color indexed="63"/>
      </top>
      <bottom style="medium"/>
    </border>
    <border>
      <left style="thin"/>
      <right>
        <color indexed="63"/>
      </right>
      <top>
        <color indexed="63"/>
      </top>
      <bottom style="hair"/>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thin"/>
      <top style="thin"/>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color indexed="63"/>
      </left>
      <right style="thin"/>
      <top>
        <color indexed="63"/>
      </top>
      <bottom style="hair"/>
    </border>
    <border>
      <left style="medium"/>
      <right style="medium"/>
      <top style="hair"/>
      <bottom style="hair"/>
    </border>
    <border>
      <left style="thin"/>
      <right>
        <color indexed="63"/>
      </right>
      <top style="medium"/>
      <bottom style="thin"/>
    </border>
    <border>
      <left>
        <color indexed="63"/>
      </left>
      <right style="thin"/>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0" borderId="3" applyNumberFormat="0" applyFill="0" applyAlignment="0" applyProtection="0"/>
    <xf numFmtId="0" fontId="18" fillId="0" borderId="0" applyNumberFormat="0" applyFill="0" applyBorder="0" applyAlignment="0" applyProtection="0"/>
    <xf numFmtId="0" fontId="48" fillId="28" borderId="0" applyNumberFormat="0" applyBorder="0" applyAlignment="0" applyProtection="0"/>
    <xf numFmtId="0" fontId="19" fillId="0" borderId="0" applyNumberFormat="0" applyFill="0" applyBorder="0" applyAlignment="0" applyProtection="0"/>
    <xf numFmtId="0" fontId="49"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0" fillId="31" borderId="7" applyNumberFormat="0" applyFont="0" applyAlignment="0" applyProtection="0"/>
    <xf numFmtId="0" fontId="54" fillId="32" borderId="0" applyNumberFormat="0" applyBorder="0" applyAlignment="0" applyProtection="0"/>
    <xf numFmtId="9" fontId="0" fillId="0" borderId="0" applyFont="0" applyFill="0" applyBorder="0" applyAlignment="0" applyProtection="0"/>
    <xf numFmtId="0" fontId="9" fillId="0" borderId="0">
      <alignment/>
      <protection/>
    </xf>
    <xf numFmtId="0" fontId="55" fillId="0" borderId="0" applyNumberFormat="0" applyFill="0" applyBorder="0" applyAlignment="0" applyProtection="0"/>
    <xf numFmtId="0" fontId="56" fillId="0" borderId="8" applyNumberFormat="0" applyFill="0" applyAlignment="0" applyProtection="0"/>
    <xf numFmtId="0" fontId="57" fillId="26" borderId="9" applyNumberFormat="0" applyAlignment="0" applyProtection="0"/>
    <xf numFmtId="195" fontId="0" fillId="0" borderId="0" applyFont="0" applyFill="0" applyBorder="0" applyAlignment="0" applyProtection="0"/>
    <xf numFmtId="194"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cellStyleXfs>
  <cellXfs count="455">
    <xf numFmtId="0" fontId="0" fillId="0" borderId="0" xfId="0" applyAlignment="1">
      <alignment/>
    </xf>
    <xf numFmtId="0" fontId="7" fillId="0" borderId="0" xfId="0" applyFont="1" applyBorder="1" applyAlignment="1" applyProtection="1">
      <alignment/>
      <protection/>
    </xf>
    <xf numFmtId="0" fontId="4" fillId="0" borderId="0" xfId="0" applyFont="1" applyBorder="1" applyAlignment="1" applyProtection="1">
      <alignment/>
      <protection/>
    </xf>
    <xf numFmtId="0" fontId="0" fillId="0" borderId="0" xfId="0" applyAlignment="1" applyProtection="1">
      <alignment/>
      <protection/>
    </xf>
    <xf numFmtId="0" fontId="8" fillId="0" borderId="0" xfId="0" applyFont="1" applyBorder="1" applyAlignment="1" applyProtection="1">
      <alignment/>
      <protection/>
    </xf>
    <xf numFmtId="0" fontId="4" fillId="0" borderId="0" xfId="0" applyFont="1" applyAlignment="1" applyProtection="1">
      <alignment/>
      <protection/>
    </xf>
    <xf numFmtId="0" fontId="6" fillId="0" borderId="0" xfId="0" applyFont="1" applyBorder="1" applyAlignment="1" applyProtection="1">
      <alignment horizontal="centerContinuous"/>
      <protection/>
    </xf>
    <xf numFmtId="0" fontId="5" fillId="0" borderId="0" xfId="0" applyFont="1" applyBorder="1" applyAlignment="1" applyProtection="1">
      <alignment horizontal="centerContinuous"/>
      <protection/>
    </xf>
    <xf numFmtId="0" fontId="4" fillId="0" borderId="0" xfId="0" applyFont="1" applyBorder="1" applyAlignment="1" applyProtection="1">
      <alignment horizontal="centerContinuous"/>
      <protection/>
    </xf>
    <xf numFmtId="0" fontId="4" fillId="0" borderId="0" xfId="0" applyFont="1" applyBorder="1" applyAlignment="1" applyProtection="1">
      <alignment horizontal="left"/>
      <protection/>
    </xf>
    <xf numFmtId="0" fontId="5" fillId="0" borderId="0" xfId="0" applyFont="1" applyBorder="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horizontal="center"/>
      <protection/>
    </xf>
    <xf numFmtId="9" fontId="4" fillId="0" borderId="0" xfId="55" applyFont="1" applyAlignment="1" applyProtection="1">
      <alignment/>
      <protection/>
    </xf>
    <xf numFmtId="9" fontId="4" fillId="0" borderId="0" xfId="0" applyNumberFormat="1" applyFont="1" applyBorder="1" applyAlignment="1" applyProtection="1">
      <alignment horizontal="center"/>
      <protection/>
    </xf>
    <xf numFmtId="0" fontId="4" fillId="0" borderId="0" xfId="0" applyFont="1" applyBorder="1" applyAlignment="1" applyProtection="1">
      <alignment horizontal="center"/>
      <protection/>
    </xf>
    <xf numFmtId="1" fontId="4" fillId="0" borderId="10" xfId="0" applyNumberFormat="1" applyFont="1" applyBorder="1" applyAlignment="1" applyProtection="1">
      <alignment/>
      <protection/>
    </xf>
    <xf numFmtId="2" fontId="4" fillId="0" borderId="11" xfId="0" applyNumberFormat="1" applyFont="1" applyBorder="1" applyAlignment="1" applyProtection="1">
      <alignment/>
      <protection/>
    </xf>
    <xf numFmtId="9" fontId="4" fillId="0" borderId="10" xfId="55" applyNumberFormat="1" applyFont="1" applyBorder="1" applyAlignment="1" applyProtection="1">
      <alignment/>
      <protection/>
    </xf>
    <xf numFmtId="0" fontId="4" fillId="0" borderId="11" xfId="0" applyFont="1" applyBorder="1" applyAlignment="1" applyProtection="1">
      <alignment horizontal="center"/>
      <protection/>
    </xf>
    <xf numFmtId="209" fontId="4" fillId="0" borderId="11" xfId="0" applyNumberFormat="1" applyFont="1" applyBorder="1" applyAlignment="1" applyProtection="1">
      <alignment/>
      <protection/>
    </xf>
    <xf numFmtId="9" fontId="4" fillId="0" borderId="11" xfId="55" applyNumberFormat="1" applyFont="1" applyBorder="1" applyAlignment="1" applyProtection="1">
      <alignment/>
      <protection/>
    </xf>
    <xf numFmtId="0" fontId="4" fillId="33" borderId="12" xfId="0" applyFont="1" applyFill="1" applyBorder="1" applyAlignment="1" applyProtection="1">
      <alignment/>
      <protection/>
    </xf>
    <xf numFmtId="0" fontId="4" fillId="34" borderId="0" xfId="0" applyFont="1" applyFill="1" applyBorder="1" applyAlignment="1" applyProtection="1">
      <alignment horizontal="right"/>
      <protection/>
    </xf>
    <xf numFmtId="0" fontId="5" fillId="0" borderId="0" xfId="0" applyFont="1" applyFill="1" applyBorder="1" applyAlignment="1" applyProtection="1">
      <alignment/>
      <protection/>
    </xf>
    <xf numFmtId="2" fontId="4" fillId="0" borderId="10" xfId="0" applyNumberFormat="1" applyFont="1" applyBorder="1" applyAlignment="1" applyProtection="1">
      <alignment/>
      <protection/>
    </xf>
    <xf numFmtId="0" fontId="7" fillId="0" borderId="0" xfId="0" applyFont="1" applyBorder="1" applyAlignment="1" applyProtection="1">
      <alignment/>
      <protection/>
    </xf>
    <xf numFmtId="0" fontId="8" fillId="0" borderId="0" xfId="0" applyFont="1" applyFill="1" applyBorder="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0" fillId="0" borderId="0" xfId="0" applyBorder="1" applyAlignment="1" applyProtection="1">
      <alignment/>
      <protection/>
    </xf>
    <xf numFmtId="0" fontId="4" fillId="0" borderId="0" xfId="0" applyFont="1" applyBorder="1" applyAlignment="1" applyProtection="1">
      <alignment horizontal="right"/>
      <protection/>
    </xf>
    <xf numFmtId="0" fontId="4" fillId="0" borderId="0" xfId="0" applyFont="1" applyFill="1" applyBorder="1" applyAlignment="1" applyProtection="1">
      <alignment horizontal="center"/>
      <protection/>
    </xf>
    <xf numFmtId="0" fontId="4" fillId="0" borderId="0" xfId="0" applyFont="1" applyFill="1" applyAlignment="1" applyProtection="1">
      <alignment horizontal="center"/>
      <protection/>
    </xf>
    <xf numFmtId="2" fontId="4" fillId="0" borderId="0" xfId="0" applyNumberFormat="1" applyFont="1" applyFill="1" applyBorder="1" applyAlignment="1" applyProtection="1">
      <alignment/>
      <protection/>
    </xf>
    <xf numFmtId="0" fontId="7" fillId="0" borderId="0" xfId="0" applyFont="1" applyAlignment="1" applyProtection="1">
      <alignment horizontal="centerContinuous"/>
      <protection/>
    </xf>
    <xf numFmtId="0" fontId="8" fillId="0" borderId="13" xfId="0" applyFont="1" applyBorder="1" applyAlignment="1" applyProtection="1">
      <alignment horizontal="center"/>
      <protection/>
    </xf>
    <xf numFmtId="0" fontId="4" fillId="0" borderId="0" xfId="0" applyFont="1" applyAlignment="1" applyProtection="1">
      <alignment horizontal="right"/>
      <protection/>
    </xf>
    <xf numFmtId="9" fontId="13" fillId="33" borderId="14" xfId="0" applyNumberFormat="1" applyFont="1" applyFill="1" applyBorder="1" applyAlignment="1" applyProtection="1">
      <alignment/>
      <protection/>
    </xf>
    <xf numFmtId="0" fontId="4" fillId="35" borderId="10" xfId="0" applyFont="1" applyFill="1" applyBorder="1" applyAlignment="1" applyProtection="1">
      <alignment horizontal="left"/>
      <protection locked="0"/>
    </xf>
    <xf numFmtId="0" fontId="4" fillId="35" borderId="10" xfId="0" applyFont="1" applyFill="1" applyBorder="1" applyAlignment="1" applyProtection="1">
      <alignment horizontal="center"/>
      <protection locked="0"/>
    </xf>
    <xf numFmtId="1" fontId="4" fillId="35" borderId="11" xfId="0" applyNumberFormat="1" applyFont="1" applyFill="1" applyBorder="1" applyAlignment="1" applyProtection="1">
      <alignment/>
      <protection locked="0"/>
    </xf>
    <xf numFmtId="0" fontId="4" fillId="35" borderId="11" xfId="0" applyFont="1" applyFill="1" applyBorder="1" applyAlignment="1" applyProtection="1">
      <alignment horizontal="left"/>
      <protection locked="0"/>
    </xf>
    <xf numFmtId="0" fontId="4" fillId="35" borderId="11" xfId="0" applyFont="1" applyFill="1" applyBorder="1" applyAlignment="1" applyProtection="1">
      <alignment horizontal="center"/>
      <protection locked="0"/>
    </xf>
    <xf numFmtId="0" fontId="4" fillId="35" borderId="11" xfId="0" applyFont="1" applyFill="1" applyBorder="1" applyAlignment="1" applyProtection="1">
      <alignment horizontal="left" wrapText="1"/>
      <protection locked="0"/>
    </xf>
    <xf numFmtId="1" fontId="4" fillId="35" borderId="11" xfId="0" applyNumberFormat="1" applyFont="1" applyFill="1" applyBorder="1" applyAlignment="1" applyProtection="1">
      <alignment/>
      <protection locked="0"/>
    </xf>
    <xf numFmtId="0" fontId="4" fillId="35" borderId="11" xfId="0" applyFont="1" applyFill="1" applyBorder="1" applyAlignment="1" applyProtection="1">
      <alignment horizontal="center"/>
      <protection locked="0"/>
    </xf>
    <xf numFmtId="49" fontId="4" fillId="35" borderId="15" xfId="0" applyNumberFormat="1" applyFont="1" applyFill="1" applyBorder="1" applyAlignment="1" applyProtection="1">
      <alignment horizontal="left"/>
      <protection locked="0"/>
    </xf>
    <xf numFmtId="49" fontId="4" fillId="35" borderId="16" xfId="0" applyNumberFormat="1" applyFont="1" applyFill="1" applyBorder="1" applyAlignment="1" applyProtection="1">
      <alignment horizontal="left"/>
      <protection locked="0"/>
    </xf>
    <xf numFmtId="0" fontId="4" fillId="35" borderId="17" xfId="0" applyFont="1" applyFill="1" applyBorder="1" applyAlignment="1" applyProtection="1">
      <alignment/>
      <protection locked="0"/>
    </xf>
    <xf numFmtId="0" fontId="4" fillId="35" borderId="18" xfId="0" applyFont="1" applyFill="1" applyBorder="1" applyAlignment="1" applyProtection="1">
      <alignment/>
      <protection locked="0"/>
    </xf>
    <xf numFmtId="0" fontId="4" fillId="35" borderId="10" xfId="0" applyFont="1" applyFill="1" applyBorder="1" applyAlignment="1" applyProtection="1">
      <alignment/>
      <protection locked="0"/>
    </xf>
    <xf numFmtId="0" fontId="4" fillId="35" borderId="11" xfId="0" applyFont="1" applyFill="1" applyBorder="1" applyAlignment="1" applyProtection="1">
      <alignment/>
      <protection locked="0"/>
    </xf>
    <xf numFmtId="49" fontId="10" fillId="0" borderId="19" xfId="0" applyNumberFormat="1" applyFont="1" applyBorder="1" applyAlignment="1" applyProtection="1">
      <alignment/>
      <protection/>
    </xf>
    <xf numFmtId="49" fontId="8" fillId="0" borderId="19" xfId="0" applyNumberFormat="1" applyFont="1" applyBorder="1" applyAlignment="1" applyProtection="1">
      <alignment horizontal="right"/>
      <protection/>
    </xf>
    <xf numFmtId="49" fontId="10" fillId="0" borderId="0" xfId="0" applyNumberFormat="1" applyFont="1" applyAlignment="1" applyProtection="1">
      <alignment/>
      <protection/>
    </xf>
    <xf numFmtId="49" fontId="0" fillId="0" borderId="0" xfId="0" applyNumberFormat="1" applyBorder="1" applyAlignment="1" applyProtection="1">
      <alignment/>
      <protection/>
    </xf>
    <xf numFmtId="49" fontId="4" fillId="0" borderId="0" xfId="0" applyNumberFormat="1" applyFont="1" applyBorder="1" applyAlignment="1" applyProtection="1">
      <alignment horizontal="right"/>
      <protection/>
    </xf>
    <xf numFmtId="49" fontId="0" fillId="0" borderId="0" xfId="0" applyNumberFormat="1" applyAlignment="1" applyProtection="1">
      <alignment/>
      <protection/>
    </xf>
    <xf numFmtId="49" fontId="10" fillId="0" borderId="0" xfId="0" applyNumberFormat="1" applyFont="1" applyBorder="1" applyAlignment="1" applyProtection="1">
      <alignment/>
      <protection/>
    </xf>
    <xf numFmtId="49" fontId="10" fillId="0" borderId="0" xfId="0" applyNumberFormat="1" applyFont="1" applyFill="1" applyBorder="1" applyAlignment="1" applyProtection="1">
      <alignment/>
      <protection/>
    </xf>
    <xf numFmtId="49" fontId="8" fillId="0" borderId="0" xfId="0" applyNumberFormat="1" applyFont="1" applyBorder="1" applyAlignment="1" applyProtection="1">
      <alignment horizontal="right"/>
      <protection/>
    </xf>
    <xf numFmtId="0" fontId="0" fillId="0" borderId="0" xfId="0" applyFill="1" applyBorder="1" applyAlignment="1" applyProtection="1">
      <alignment/>
      <protection/>
    </xf>
    <xf numFmtId="49" fontId="0" fillId="0" borderId="0" xfId="0" applyNumberFormat="1" applyFill="1" applyBorder="1" applyAlignment="1" applyProtection="1">
      <alignment/>
      <protection/>
    </xf>
    <xf numFmtId="49" fontId="8" fillId="0" borderId="0" xfId="0" applyNumberFormat="1" applyFont="1" applyAlignment="1" applyProtection="1">
      <alignment/>
      <protection/>
    </xf>
    <xf numFmtId="49" fontId="8" fillId="0" borderId="20" xfId="0" applyNumberFormat="1" applyFont="1" applyBorder="1" applyAlignment="1" applyProtection="1">
      <alignment horizontal="center"/>
      <protection/>
    </xf>
    <xf numFmtId="49" fontId="8" fillId="0" borderId="21" xfId="0" applyNumberFormat="1" applyFont="1" applyBorder="1" applyAlignment="1" applyProtection="1">
      <alignment horizontal="center"/>
      <protection/>
    </xf>
    <xf numFmtId="49" fontId="8" fillId="0" borderId="22" xfId="0" applyNumberFormat="1" applyFont="1" applyBorder="1" applyAlignment="1" applyProtection="1">
      <alignment horizontal="center"/>
      <protection/>
    </xf>
    <xf numFmtId="49" fontId="10" fillId="0" borderId="0" xfId="0" applyNumberFormat="1" applyFont="1" applyAlignment="1" applyProtection="1">
      <alignment horizontal="center"/>
      <protection/>
    </xf>
    <xf numFmtId="0" fontId="6" fillId="0" borderId="0" xfId="0" applyFont="1" applyBorder="1" applyAlignment="1" applyProtection="1">
      <alignment horizontal="centerContinuous"/>
      <protection/>
    </xf>
    <xf numFmtId="0" fontId="4" fillId="0" borderId="10" xfId="0" applyFont="1" applyBorder="1" applyAlignment="1" applyProtection="1">
      <alignment horizontal="center"/>
      <protection/>
    </xf>
    <xf numFmtId="0" fontId="4" fillId="0" borderId="11" xfId="0" applyFont="1" applyBorder="1" applyAlignment="1" applyProtection="1">
      <alignment/>
      <protection/>
    </xf>
    <xf numFmtId="2" fontId="4" fillId="0" borderId="23" xfId="0" applyNumberFormat="1" applyFont="1" applyBorder="1" applyAlignment="1" applyProtection="1">
      <alignment/>
      <protection/>
    </xf>
    <xf numFmtId="0" fontId="4" fillId="35" borderId="13" xfId="0" applyFont="1" applyFill="1" applyBorder="1" applyAlignment="1" applyProtection="1">
      <alignment horizontal="left"/>
      <protection locked="0"/>
    </xf>
    <xf numFmtId="0" fontId="4" fillId="35" borderId="24" xfId="0" applyFont="1" applyFill="1" applyBorder="1" applyAlignment="1" applyProtection="1">
      <alignment horizontal="left"/>
      <protection locked="0"/>
    </xf>
    <xf numFmtId="15" fontId="4" fillId="35" borderId="13" xfId="0" applyNumberFormat="1" applyFont="1" applyFill="1" applyBorder="1" applyAlignment="1" applyProtection="1">
      <alignment horizontal="left"/>
      <protection locked="0"/>
    </xf>
    <xf numFmtId="0" fontId="4" fillId="35" borderId="25" xfId="0" applyFont="1" applyFill="1" applyBorder="1" applyAlignment="1" applyProtection="1">
      <alignment horizontal="left"/>
      <protection locked="0"/>
    </xf>
    <xf numFmtId="0" fontId="4" fillId="0" borderId="26" xfId="0" applyFont="1" applyBorder="1" applyAlignment="1" applyProtection="1">
      <alignment/>
      <protection/>
    </xf>
    <xf numFmtId="0" fontId="4" fillId="0" borderId="27" xfId="0" applyFont="1" applyBorder="1" applyAlignment="1" applyProtection="1">
      <alignment/>
      <protection/>
    </xf>
    <xf numFmtId="0" fontId="4" fillId="0" borderId="28" xfId="0" applyFont="1" applyBorder="1" applyAlignment="1" applyProtection="1">
      <alignment/>
      <protection/>
    </xf>
    <xf numFmtId="0" fontId="0" fillId="0" borderId="0" xfId="0" applyBorder="1" applyAlignment="1">
      <alignment/>
    </xf>
    <xf numFmtId="0" fontId="4" fillId="0" borderId="29" xfId="0" applyFont="1" applyBorder="1" applyAlignment="1" applyProtection="1">
      <alignment/>
      <protection/>
    </xf>
    <xf numFmtId="0" fontId="4" fillId="0" borderId="28" xfId="0" applyFont="1" applyFill="1" applyBorder="1" applyAlignment="1" applyProtection="1">
      <alignment/>
      <protection/>
    </xf>
    <xf numFmtId="0" fontId="4" fillId="0" borderId="29" xfId="0" applyFont="1" applyFill="1" applyBorder="1" applyAlignment="1" applyProtection="1">
      <alignment/>
      <protection/>
    </xf>
    <xf numFmtId="0" fontId="0" fillId="0" borderId="0" xfId="0" applyBorder="1" applyAlignment="1">
      <alignment horizontal="centerContinuous"/>
    </xf>
    <xf numFmtId="0" fontId="4" fillId="0" borderId="28" xfId="0" applyFont="1" applyBorder="1" applyAlignment="1" applyProtection="1">
      <alignment horizontal="center"/>
      <protection/>
    </xf>
    <xf numFmtId="0" fontId="4" fillId="0" borderId="29" xfId="0" applyFont="1" applyBorder="1" applyAlignment="1" applyProtection="1">
      <alignment horizontal="left"/>
      <protection/>
    </xf>
    <xf numFmtId="9" fontId="4" fillId="0" borderId="29" xfId="0" applyNumberFormat="1" applyFont="1" applyBorder="1" applyAlignment="1" applyProtection="1">
      <alignment/>
      <protection/>
    </xf>
    <xf numFmtId="0" fontId="4" fillId="0" borderId="30" xfId="0" applyFont="1" applyBorder="1" applyAlignment="1" applyProtection="1">
      <alignment/>
      <protection/>
    </xf>
    <xf numFmtId="0" fontId="4" fillId="0" borderId="31" xfId="0" applyFont="1" applyBorder="1" applyAlignment="1" applyProtection="1">
      <alignment/>
      <protection/>
    </xf>
    <xf numFmtId="0" fontId="4" fillId="0" borderId="32" xfId="0" applyFont="1" applyBorder="1" applyAlignment="1" applyProtection="1">
      <alignment/>
      <protection/>
    </xf>
    <xf numFmtId="0" fontId="4" fillId="36" borderId="13" xfId="0" applyFont="1" applyFill="1" applyBorder="1" applyAlignment="1" applyProtection="1">
      <alignment horizontal="center"/>
      <protection/>
    </xf>
    <xf numFmtId="0" fontId="4" fillId="36" borderId="33" xfId="0" applyFont="1" applyFill="1" applyBorder="1" applyAlignment="1" applyProtection="1">
      <alignment horizontal="centerContinuous"/>
      <protection/>
    </xf>
    <xf numFmtId="0" fontId="4" fillId="36" borderId="15" xfId="0" applyFont="1" applyFill="1" applyBorder="1" applyAlignment="1" applyProtection="1">
      <alignment horizontal="centerContinuous"/>
      <protection/>
    </xf>
    <xf numFmtId="0" fontId="4" fillId="36" borderId="13" xfId="0" applyFont="1" applyFill="1" applyBorder="1" applyAlignment="1" applyProtection="1">
      <alignment horizontal="centerContinuous"/>
      <protection/>
    </xf>
    <xf numFmtId="0" fontId="4" fillId="0" borderId="34" xfId="0" applyFont="1" applyBorder="1" applyAlignment="1" applyProtection="1">
      <alignment/>
      <protection/>
    </xf>
    <xf numFmtId="0" fontId="7" fillId="0" borderId="35" xfId="0" applyFont="1" applyBorder="1" applyAlignment="1" applyProtection="1">
      <alignment horizontal="centerContinuous"/>
      <protection/>
    </xf>
    <xf numFmtId="0" fontId="5" fillId="0" borderId="35" xfId="0" applyFont="1" applyBorder="1" applyAlignment="1" applyProtection="1">
      <alignment horizontal="centerContinuous"/>
      <protection/>
    </xf>
    <xf numFmtId="0" fontId="0" fillId="0" borderId="35" xfId="0" applyBorder="1" applyAlignment="1" applyProtection="1">
      <alignment horizontal="centerContinuous"/>
      <protection/>
    </xf>
    <xf numFmtId="0" fontId="4" fillId="0" borderId="35" xfId="0" applyFont="1" applyBorder="1" applyAlignment="1" applyProtection="1">
      <alignment horizontal="centerContinuous"/>
      <protection/>
    </xf>
    <xf numFmtId="0" fontId="4" fillId="0" borderId="36" xfId="0" applyFont="1" applyBorder="1" applyAlignment="1" applyProtection="1">
      <alignment/>
      <protection/>
    </xf>
    <xf numFmtId="0" fontId="4" fillId="0" borderId="37" xfId="0" applyFont="1" applyBorder="1" applyAlignment="1" applyProtection="1">
      <alignment horizontal="right"/>
      <protection/>
    </xf>
    <xf numFmtId="0" fontId="4" fillId="33" borderId="13" xfId="0" applyFont="1" applyFill="1" applyBorder="1" applyAlignment="1" applyProtection="1">
      <alignment/>
      <protection/>
    </xf>
    <xf numFmtId="0" fontId="4" fillId="33" borderId="33" xfId="0" applyFont="1" applyFill="1" applyBorder="1" applyAlignment="1" applyProtection="1">
      <alignment/>
      <protection/>
    </xf>
    <xf numFmtId="0" fontId="4" fillId="33" borderId="15" xfId="0" applyFont="1" applyFill="1" applyBorder="1" applyAlignment="1" applyProtection="1">
      <alignment/>
      <protection/>
    </xf>
    <xf numFmtId="0" fontId="4" fillId="0" borderId="38" xfId="0" applyFont="1" applyBorder="1" applyAlignment="1" applyProtection="1">
      <alignment/>
      <protection/>
    </xf>
    <xf numFmtId="0" fontId="4" fillId="0" borderId="39" xfId="0" applyFont="1" applyBorder="1" applyAlignment="1" applyProtection="1">
      <alignment/>
      <protection/>
    </xf>
    <xf numFmtId="2" fontId="4" fillId="0" borderId="40" xfId="0" applyNumberFormat="1" applyFont="1" applyBorder="1" applyAlignment="1" applyProtection="1">
      <alignment/>
      <protection/>
    </xf>
    <xf numFmtId="0" fontId="4" fillId="0" borderId="12" xfId="0" applyFont="1" applyBorder="1" applyAlignment="1" applyProtection="1">
      <alignment/>
      <protection/>
    </xf>
    <xf numFmtId="2" fontId="4" fillId="0" borderId="20" xfId="0" applyNumberFormat="1" applyFont="1" applyBorder="1" applyAlignment="1" applyProtection="1">
      <alignment/>
      <protection/>
    </xf>
    <xf numFmtId="0" fontId="4" fillId="0" borderId="29" xfId="0" applyFont="1" applyBorder="1" applyAlignment="1" applyProtection="1">
      <alignment horizontal="right"/>
      <protection/>
    </xf>
    <xf numFmtId="0" fontId="4" fillId="0" borderId="0" xfId="0" applyFont="1" applyFill="1" applyBorder="1" applyAlignment="1" applyProtection="1">
      <alignment horizontal="left"/>
      <protection/>
    </xf>
    <xf numFmtId="0" fontId="4" fillId="0" borderId="13" xfId="0" applyFont="1" applyFill="1" applyBorder="1" applyAlignment="1" applyProtection="1">
      <alignment horizontal="left"/>
      <protection/>
    </xf>
    <xf numFmtId="0" fontId="4" fillId="0" borderId="24" xfId="0" applyFont="1" applyFill="1" applyBorder="1" applyAlignment="1" applyProtection="1">
      <alignment horizontal="left"/>
      <protection/>
    </xf>
    <xf numFmtId="15" fontId="4" fillId="0" borderId="13" xfId="0" applyNumberFormat="1" applyFont="1" applyFill="1" applyBorder="1" applyAlignment="1" applyProtection="1">
      <alignment horizontal="left"/>
      <protection/>
    </xf>
    <xf numFmtId="0" fontId="4" fillId="0" borderId="25" xfId="0" applyFont="1" applyFill="1" applyBorder="1" applyAlignment="1" applyProtection="1">
      <alignment horizontal="left"/>
      <protection/>
    </xf>
    <xf numFmtId="0" fontId="4" fillId="0" borderId="29" xfId="0" applyFont="1" applyBorder="1" applyAlignment="1" applyProtection="1" quotePrefix="1">
      <alignment horizontal="left"/>
      <protection/>
    </xf>
    <xf numFmtId="0" fontId="0" fillId="0" borderId="35" xfId="0" applyBorder="1" applyAlignment="1">
      <alignment/>
    </xf>
    <xf numFmtId="15" fontId="4" fillId="0" borderId="36" xfId="0" applyNumberFormat="1" applyFont="1" applyFill="1" applyBorder="1" applyAlignment="1" applyProtection="1">
      <alignment horizontal="left"/>
      <protection/>
    </xf>
    <xf numFmtId="0" fontId="4" fillId="0" borderId="29" xfId="0" applyFont="1" applyBorder="1" applyAlignment="1" applyProtection="1">
      <alignment/>
      <protection/>
    </xf>
    <xf numFmtId="0" fontId="4" fillId="0" borderId="35" xfId="0" applyFont="1" applyFill="1" applyBorder="1" applyAlignment="1" applyProtection="1">
      <alignment horizontal="centerContinuous"/>
      <protection/>
    </xf>
    <xf numFmtId="0" fontId="5" fillId="0" borderId="35" xfId="0" applyFont="1" applyFill="1" applyBorder="1" applyAlignment="1" applyProtection="1">
      <alignment horizontal="centerContinuous"/>
      <protection/>
    </xf>
    <xf numFmtId="0" fontId="7" fillId="0" borderId="27" xfId="0" applyFont="1" applyBorder="1" applyAlignment="1" applyProtection="1">
      <alignment/>
      <protection/>
    </xf>
    <xf numFmtId="0" fontId="0" fillId="0" borderId="27" xfId="0" applyBorder="1" applyAlignment="1" applyProtection="1">
      <alignment/>
      <protection/>
    </xf>
    <xf numFmtId="0" fontId="8" fillId="0" borderId="27" xfId="0" applyFont="1" applyBorder="1" applyAlignment="1" applyProtection="1">
      <alignment/>
      <protection/>
    </xf>
    <xf numFmtId="0" fontId="4" fillId="0" borderId="31" xfId="0" applyFont="1" applyBorder="1" applyAlignment="1" applyProtection="1">
      <alignment horizontal="left"/>
      <protection/>
    </xf>
    <xf numFmtId="0" fontId="0" fillId="0" borderId="13" xfId="0" applyFill="1" applyBorder="1" applyAlignment="1" applyProtection="1">
      <alignment horizontal="left"/>
      <protection/>
    </xf>
    <xf numFmtId="49" fontId="15" fillId="0" borderId="0" xfId="0" applyNumberFormat="1" applyFont="1" applyBorder="1" applyAlignment="1" applyProtection="1">
      <alignment horizontal="centerContinuous"/>
      <protection/>
    </xf>
    <xf numFmtId="0" fontId="15" fillId="0" borderId="0" xfId="0" applyFont="1" applyBorder="1" applyAlignment="1" applyProtection="1">
      <alignment horizontal="centerContinuous"/>
      <protection/>
    </xf>
    <xf numFmtId="0" fontId="15" fillId="0" borderId="0" xfId="0" applyFont="1" applyFill="1" applyBorder="1" applyAlignment="1" applyProtection="1">
      <alignment horizontal="centerContinuous"/>
      <protection/>
    </xf>
    <xf numFmtId="49" fontId="15" fillId="0" borderId="0" xfId="0" applyNumberFormat="1" applyFont="1" applyFill="1" applyBorder="1" applyAlignment="1" applyProtection="1">
      <alignment horizontal="centerContinuous"/>
      <protection/>
    </xf>
    <xf numFmtId="49" fontId="16" fillId="0" borderId="0" xfId="0" applyNumberFormat="1" applyFont="1" applyFill="1" applyBorder="1" applyAlignment="1" applyProtection="1">
      <alignment horizontal="centerContinuous"/>
      <protection/>
    </xf>
    <xf numFmtId="49" fontId="15" fillId="0" borderId="0" xfId="0" applyNumberFormat="1" applyFont="1" applyAlignment="1" applyProtection="1">
      <alignment/>
      <protection/>
    </xf>
    <xf numFmtId="49" fontId="0" fillId="0" borderId="35" xfId="0" applyNumberFormat="1" applyBorder="1" applyAlignment="1" applyProtection="1">
      <alignment/>
      <protection/>
    </xf>
    <xf numFmtId="0" fontId="0" fillId="0" borderId="35" xfId="0" applyBorder="1" applyAlignment="1" applyProtection="1">
      <alignment/>
      <protection/>
    </xf>
    <xf numFmtId="49" fontId="8" fillId="0" borderId="35" xfId="0" applyNumberFormat="1" applyFont="1" applyBorder="1" applyAlignment="1" applyProtection="1">
      <alignment horizontal="right"/>
      <protection/>
    </xf>
    <xf numFmtId="49" fontId="10" fillId="0" borderId="35" xfId="0" applyNumberFormat="1" applyFont="1" applyBorder="1" applyAlignment="1" applyProtection="1">
      <alignment/>
      <protection/>
    </xf>
    <xf numFmtId="49" fontId="8" fillId="0" borderId="27" xfId="0" applyNumberFormat="1" applyFont="1" applyBorder="1" applyAlignment="1" applyProtection="1">
      <alignment horizontal="right"/>
      <protection/>
    </xf>
    <xf numFmtId="49" fontId="0" fillId="0" borderId="28" xfId="0" applyNumberFormat="1" applyBorder="1" applyAlignment="1" applyProtection="1">
      <alignment/>
      <protection/>
    </xf>
    <xf numFmtId="49" fontId="0" fillId="0" borderId="29" xfId="0" applyNumberFormat="1" applyBorder="1" applyAlignment="1" applyProtection="1">
      <alignment/>
      <protection/>
    </xf>
    <xf numFmtId="49" fontId="10" fillId="0" borderId="28" xfId="0" applyNumberFormat="1" applyFont="1" applyBorder="1" applyAlignment="1" applyProtection="1">
      <alignment/>
      <protection/>
    </xf>
    <xf numFmtId="49" fontId="10" fillId="0" borderId="29" xfId="0" applyNumberFormat="1" applyFont="1" applyBorder="1" applyAlignment="1" applyProtection="1">
      <alignment/>
      <protection/>
    </xf>
    <xf numFmtId="49" fontId="15" fillId="0" borderId="28" xfId="0" applyNumberFormat="1" applyFont="1" applyBorder="1" applyAlignment="1" applyProtection="1">
      <alignment/>
      <protection/>
    </xf>
    <xf numFmtId="49" fontId="15" fillId="0" borderId="29" xfId="0" applyNumberFormat="1" applyFont="1" applyBorder="1" applyAlignment="1" applyProtection="1">
      <alignment/>
      <protection/>
    </xf>
    <xf numFmtId="49" fontId="0" fillId="0" borderId="34" xfId="0" applyNumberFormat="1" applyBorder="1" applyAlignment="1" applyProtection="1">
      <alignment/>
      <protection/>
    </xf>
    <xf numFmtId="49" fontId="0" fillId="0" borderId="36" xfId="0" applyNumberFormat="1" applyBorder="1" applyAlignment="1" applyProtection="1">
      <alignment/>
      <protection/>
    </xf>
    <xf numFmtId="49" fontId="8" fillId="0" borderId="28" xfId="0" applyNumberFormat="1" applyFont="1" applyBorder="1" applyAlignment="1" applyProtection="1">
      <alignment/>
      <protection/>
    </xf>
    <xf numFmtId="49" fontId="8" fillId="0" borderId="29" xfId="0" applyNumberFormat="1" applyFont="1" applyBorder="1" applyAlignment="1" applyProtection="1">
      <alignment/>
      <protection/>
    </xf>
    <xf numFmtId="49" fontId="10" fillId="0" borderId="28" xfId="0" applyNumberFormat="1" applyFont="1" applyBorder="1" applyAlignment="1" applyProtection="1">
      <alignment horizontal="center"/>
      <protection/>
    </xf>
    <xf numFmtId="49" fontId="10" fillId="0" borderId="29" xfId="0" applyNumberFormat="1" applyFont="1" applyBorder="1" applyAlignment="1" applyProtection="1">
      <alignment horizontal="center"/>
      <protection/>
    </xf>
    <xf numFmtId="49" fontId="0" fillId="0" borderId="30" xfId="0" applyNumberFormat="1" applyBorder="1" applyAlignment="1" applyProtection="1">
      <alignment/>
      <protection/>
    </xf>
    <xf numFmtId="49" fontId="0" fillId="0" borderId="31" xfId="0" applyNumberFormat="1" applyBorder="1" applyAlignment="1" applyProtection="1">
      <alignment/>
      <protection/>
    </xf>
    <xf numFmtId="49" fontId="0" fillId="0" borderId="32" xfId="0" applyNumberFormat="1" applyBorder="1" applyAlignment="1" applyProtection="1">
      <alignment/>
      <protection/>
    </xf>
    <xf numFmtId="49" fontId="8" fillId="0" borderId="27" xfId="0" applyNumberFormat="1" applyFont="1" applyBorder="1" applyAlignment="1" applyProtection="1">
      <alignment/>
      <protection/>
    </xf>
    <xf numFmtId="49" fontId="8" fillId="0" borderId="27" xfId="0" applyNumberFormat="1" applyFont="1" applyFill="1" applyBorder="1" applyAlignment="1" applyProtection="1">
      <alignment/>
      <protection/>
    </xf>
    <xf numFmtId="49" fontId="0" fillId="0" borderId="0" xfId="0" applyNumberFormat="1" applyBorder="1" applyAlignment="1" applyProtection="1">
      <alignment/>
      <protection/>
    </xf>
    <xf numFmtId="49" fontId="0" fillId="0" borderId="0" xfId="0" applyNumberFormat="1" applyBorder="1" applyAlignment="1" applyProtection="1">
      <alignment horizontal="centerContinuous"/>
      <protection/>
    </xf>
    <xf numFmtId="49" fontId="0" fillId="0" borderId="29" xfId="0" applyNumberFormat="1" applyBorder="1" applyAlignment="1" applyProtection="1">
      <alignment horizontal="centerContinuous"/>
      <protection/>
    </xf>
    <xf numFmtId="0" fontId="0" fillId="0" borderId="27" xfId="0" applyBorder="1" applyAlignment="1">
      <alignment/>
    </xf>
    <xf numFmtId="0" fontId="4" fillId="0" borderId="29" xfId="0" applyFont="1" applyFill="1" applyBorder="1" applyAlignment="1" applyProtection="1">
      <alignment horizontal="center"/>
      <protection/>
    </xf>
    <xf numFmtId="0" fontId="4" fillId="0" borderId="30" xfId="0" applyFont="1" applyFill="1" applyBorder="1" applyAlignment="1" applyProtection="1">
      <alignment/>
      <protection/>
    </xf>
    <xf numFmtId="0" fontId="4" fillId="0" borderId="31" xfId="0" applyFont="1" applyFill="1" applyBorder="1" applyAlignment="1" applyProtection="1">
      <alignment/>
      <protection/>
    </xf>
    <xf numFmtId="0" fontId="4" fillId="0" borderId="32" xfId="0" applyFont="1" applyFill="1" applyBorder="1" applyAlignment="1" applyProtection="1">
      <alignment/>
      <protection/>
    </xf>
    <xf numFmtId="49" fontId="8" fillId="0" borderId="23" xfId="0" applyNumberFormat="1" applyFont="1" applyBorder="1" applyAlignment="1" applyProtection="1">
      <alignment horizontal="center"/>
      <protection/>
    </xf>
    <xf numFmtId="49" fontId="8" fillId="0" borderId="40" xfId="0" applyNumberFormat="1" applyFont="1" applyBorder="1" applyAlignment="1" applyProtection="1">
      <alignment horizontal="center"/>
      <protection/>
    </xf>
    <xf numFmtId="49" fontId="8" fillId="0" borderId="39" xfId="0" applyNumberFormat="1" applyFont="1" applyBorder="1" applyAlignment="1" applyProtection="1">
      <alignment horizontal="centerContinuous"/>
      <protection/>
    </xf>
    <xf numFmtId="49" fontId="8" fillId="0" borderId="24" xfId="0" applyNumberFormat="1" applyFont="1" applyBorder="1" applyAlignment="1" applyProtection="1">
      <alignment horizontal="center"/>
      <protection/>
    </xf>
    <xf numFmtId="49" fontId="4" fillId="35" borderId="13" xfId="0" applyNumberFormat="1" applyFont="1" applyFill="1" applyBorder="1" applyAlignment="1" applyProtection="1">
      <alignment horizontal="left"/>
      <protection locked="0"/>
    </xf>
    <xf numFmtId="49" fontId="9" fillId="35" borderId="16" xfId="0" applyNumberFormat="1" applyFont="1" applyFill="1" applyBorder="1" applyAlignment="1" applyProtection="1">
      <alignment horizontal="left"/>
      <protection locked="0"/>
    </xf>
    <xf numFmtId="49" fontId="8" fillId="0" borderId="23" xfId="0" applyNumberFormat="1" applyFont="1" applyBorder="1" applyAlignment="1" applyProtection="1">
      <alignment/>
      <protection/>
    </xf>
    <xf numFmtId="49" fontId="8" fillId="0" borderId="38" xfId="0" applyNumberFormat="1" applyFont="1" applyBorder="1" applyAlignment="1" applyProtection="1">
      <alignment horizontal="centerContinuous"/>
      <protection/>
    </xf>
    <xf numFmtId="49" fontId="8" fillId="0" borderId="41" xfId="0" applyNumberFormat="1" applyFont="1" applyBorder="1" applyAlignment="1" applyProtection="1">
      <alignment horizontal="center"/>
      <protection/>
    </xf>
    <xf numFmtId="49" fontId="8" fillId="0" borderId="33" xfId="0" applyNumberFormat="1" applyFont="1" applyBorder="1" applyAlignment="1" applyProtection="1">
      <alignment horizontal="centerContinuous"/>
      <protection/>
    </xf>
    <xf numFmtId="49" fontId="8" fillId="0" borderId="13" xfId="0" applyNumberFormat="1" applyFont="1" applyBorder="1" applyAlignment="1" applyProtection="1">
      <alignment horizontal="centerContinuous"/>
      <protection/>
    </xf>
    <xf numFmtId="49" fontId="9" fillId="35" borderId="13" xfId="0" applyNumberFormat="1" applyFont="1" applyFill="1" applyBorder="1" applyAlignment="1" applyProtection="1">
      <alignment horizontal="left"/>
      <protection locked="0"/>
    </xf>
    <xf numFmtId="49" fontId="8" fillId="0" borderId="22" xfId="0" applyNumberFormat="1" applyFont="1" applyBorder="1" applyAlignment="1" applyProtection="1">
      <alignment/>
      <protection/>
    </xf>
    <xf numFmtId="0" fontId="4" fillId="36" borderId="33" xfId="0" applyFont="1" applyFill="1" applyBorder="1" applyAlignment="1" applyProtection="1">
      <alignment horizontal="center"/>
      <protection/>
    </xf>
    <xf numFmtId="1" fontId="4" fillId="35" borderId="11" xfId="0" applyNumberFormat="1" applyFont="1" applyFill="1" applyBorder="1" applyAlignment="1" applyProtection="1">
      <alignment horizontal="center"/>
      <protection locked="0"/>
    </xf>
    <xf numFmtId="0" fontId="4" fillId="35" borderId="42" xfId="0" applyFont="1" applyFill="1" applyBorder="1" applyAlignment="1" applyProtection="1">
      <alignment horizontal="left"/>
      <protection locked="0"/>
    </xf>
    <xf numFmtId="9" fontId="4" fillId="0" borderId="43" xfId="55" applyNumberFormat="1" applyFont="1" applyBorder="1" applyAlignment="1" applyProtection="1">
      <alignment/>
      <protection/>
    </xf>
    <xf numFmtId="0" fontId="4" fillId="34" borderId="35" xfId="0" applyFont="1" applyFill="1" applyBorder="1" applyAlignment="1" applyProtection="1">
      <alignment horizontal="right"/>
      <protection/>
    </xf>
    <xf numFmtId="0" fontId="4" fillId="0" borderId="29" xfId="0" applyFont="1" applyBorder="1" applyAlignment="1" applyProtection="1">
      <alignment horizontal="center"/>
      <protection/>
    </xf>
    <xf numFmtId="0" fontId="4" fillId="36" borderId="44" xfId="0" applyFont="1" applyFill="1" applyBorder="1" applyAlignment="1" applyProtection="1">
      <alignment horizontal="center" wrapText="1"/>
      <protection/>
    </xf>
    <xf numFmtId="0" fontId="4" fillId="36" borderId="45" xfId="0" applyFont="1" applyFill="1" applyBorder="1" applyAlignment="1" applyProtection="1">
      <alignment horizontal="center" wrapText="1"/>
      <protection/>
    </xf>
    <xf numFmtId="2" fontId="4" fillId="0" borderId="46" xfId="0" applyNumberFormat="1" applyFont="1" applyFill="1" applyBorder="1" applyAlignment="1" applyProtection="1">
      <alignment/>
      <protection/>
    </xf>
    <xf numFmtId="2" fontId="4" fillId="35" borderId="47" xfId="0" applyNumberFormat="1" applyFont="1" applyFill="1" applyBorder="1" applyAlignment="1" applyProtection="1">
      <alignment/>
      <protection locked="0"/>
    </xf>
    <xf numFmtId="2" fontId="4" fillId="0" borderId="48" xfId="0" applyNumberFormat="1" applyFont="1" applyFill="1" applyBorder="1" applyAlignment="1" applyProtection="1">
      <alignment/>
      <protection/>
    </xf>
    <xf numFmtId="0" fontId="4" fillId="0" borderId="0" xfId="0" applyFont="1" applyBorder="1" applyAlignment="1" applyProtection="1">
      <alignment/>
      <protection/>
    </xf>
    <xf numFmtId="15" fontId="4" fillId="0" borderId="0" xfId="0" applyNumberFormat="1" applyFont="1" applyFill="1" applyBorder="1" applyAlignment="1" applyProtection="1">
      <alignment horizontal="left"/>
      <protection/>
    </xf>
    <xf numFmtId="0" fontId="4" fillId="33" borderId="25" xfId="0" applyFont="1" applyFill="1" applyBorder="1" applyAlignment="1" applyProtection="1">
      <alignment/>
      <protection/>
    </xf>
    <xf numFmtId="0" fontId="4" fillId="33" borderId="49" xfId="0" applyFont="1" applyFill="1" applyBorder="1" applyAlignment="1" applyProtection="1">
      <alignment/>
      <protection/>
    </xf>
    <xf numFmtId="0" fontId="4" fillId="33" borderId="50" xfId="0" applyFont="1" applyFill="1" applyBorder="1" applyAlignment="1" applyProtection="1">
      <alignment/>
      <protection/>
    </xf>
    <xf numFmtId="0" fontId="8" fillId="37" borderId="25" xfId="0" applyFont="1" applyFill="1" applyBorder="1" applyAlignment="1" applyProtection="1">
      <alignment/>
      <protection/>
    </xf>
    <xf numFmtId="9" fontId="8" fillId="0" borderId="13" xfId="0" applyNumberFormat="1" applyFont="1" applyFill="1" applyBorder="1" applyAlignment="1" applyProtection="1">
      <alignment/>
      <protection/>
    </xf>
    <xf numFmtId="0" fontId="4" fillId="0" borderId="42" xfId="0" applyFont="1" applyBorder="1" applyAlignment="1" applyProtection="1">
      <alignment horizontal="center"/>
      <protection/>
    </xf>
    <xf numFmtId="2" fontId="4" fillId="0" borderId="42" xfId="0" applyNumberFormat="1" applyFont="1" applyBorder="1" applyAlignment="1" applyProtection="1">
      <alignment/>
      <protection/>
    </xf>
    <xf numFmtId="9" fontId="4" fillId="0" borderId="42" xfId="55" applyNumberFormat="1" applyFont="1" applyBorder="1" applyAlignment="1" applyProtection="1">
      <alignment/>
      <protection/>
    </xf>
    <xf numFmtId="0" fontId="16" fillId="0" borderId="28" xfId="0" applyFont="1" applyBorder="1" applyAlignment="1" applyProtection="1">
      <alignment/>
      <protection/>
    </xf>
    <xf numFmtId="0" fontId="16" fillId="0" borderId="0" xfId="0" applyFont="1" applyBorder="1" applyAlignment="1" applyProtection="1">
      <alignment horizontal="centerContinuous"/>
      <protection/>
    </xf>
    <xf numFmtId="0" fontId="16" fillId="0" borderId="29"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0" fillId="0" borderId="29" xfId="0" applyBorder="1" applyAlignment="1">
      <alignment/>
    </xf>
    <xf numFmtId="209" fontId="4" fillId="0" borderId="51" xfId="0" applyNumberFormat="1" applyFont="1" applyFill="1" applyBorder="1" applyAlignment="1" applyProtection="1">
      <alignment/>
      <protection/>
    </xf>
    <xf numFmtId="209" fontId="4" fillId="0" borderId="52" xfId="0" applyNumberFormat="1" applyFont="1" applyFill="1" applyBorder="1" applyAlignment="1" applyProtection="1">
      <alignment/>
      <protection/>
    </xf>
    <xf numFmtId="0" fontId="4" fillId="0" borderId="18" xfId="0" applyFont="1" applyBorder="1" applyAlignment="1" applyProtection="1">
      <alignment/>
      <protection/>
    </xf>
    <xf numFmtId="0" fontId="16" fillId="0" borderId="0" xfId="0" applyFont="1" applyFill="1" applyBorder="1" applyAlignment="1" applyProtection="1">
      <alignment horizontal="centerContinuous"/>
      <protection/>
    </xf>
    <xf numFmtId="0" fontId="4" fillId="0" borderId="27" xfId="0" applyFont="1" applyBorder="1" applyAlignment="1" applyProtection="1">
      <alignment horizontal="right"/>
      <protection/>
    </xf>
    <xf numFmtId="0" fontId="0" fillId="0" borderId="29" xfId="0" applyBorder="1" applyAlignment="1" applyProtection="1">
      <alignment/>
      <protection/>
    </xf>
    <xf numFmtId="0" fontId="4" fillId="0" borderId="42" xfId="0" applyFont="1" applyBorder="1" applyAlignment="1" applyProtection="1">
      <alignment/>
      <protection/>
    </xf>
    <xf numFmtId="209" fontId="4" fillId="0" borderId="42" xfId="0" applyNumberFormat="1" applyFont="1" applyBorder="1" applyAlignment="1" applyProtection="1">
      <alignment/>
      <protection/>
    </xf>
    <xf numFmtId="0" fontId="4" fillId="34" borderId="53" xfId="0" applyFont="1" applyFill="1" applyBorder="1" applyAlignment="1" applyProtection="1">
      <alignment horizontal="right"/>
      <protection/>
    </xf>
    <xf numFmtId="0" fontId="15" fillId="0" borderId="0" xfId="0" applyFont="1" applyBorder="1" applyAlignment="1">
      <alignment horizontal="centerContinuous"/>
    </xf>
    <xf numFmtId="209" fontId="4" fillId="33" borderId="24" xfId="0" applyNumberFormat="1" applyFont="1" applyFill="1" applyBorder="1" applyAlignment="1" applyProtection="1">
      <alignment/>
      <protection/>
    </xf>
    <xf numFmtId="0" fontId="4" fillId="33" borderId="0" xfId="0" applyFont="1" applyFill="1" applyBorder="1" applyAlignment="1" applyProtection="1">
      <alignment/>
      <protection/>
    </xf>
    <xf numFmtId="0" fontId="8" fillId="34" borderId="54" xfId="0" applyFont="1" applyFill="1" applyBorder="1" applyAlignment="1" applyProtection="1">
      <alignment horizontal="right"/>
      <protection/>
    </xf>
    <xf numFmtId="0" fontId="8" fillId="34" borderId="19" xfId="0" applyFont="1" applyFill="1" applyBorder="1" applyAlignment="1" applyProtection="1">
      <alignment horizontal="right"/>
      <protection/>
    </xf>
    <xf numFmtId="0" fontId="4" fillId="34" borderId="19" xfId="0" applyFont="1" applyFill="1" applyBorder="1" applyAlignment="1" applyProtection="1">
      <alignment horizontal="right"/>
      <protection/>
    </xf>
    <xf numFmtId="209" fontId="8" fillId="0" borderId="55" xfId="0" applyNumberFormat="1" applyFont="1" applyBorder="1" applyAlignment="1" applyProtection="1">
      <alignment/>
      <protection/>
    </xf>
    <xf numFmtId="10" fontId="8" fillId="0" borderId="56" xfId="0" applyNumberFormat="1" applyFont="1" applyBorder="1" applyAlignment="1" applyProtection="1">
      <alignment/>
      <protection/>
    </xf>
    <xf numFmtId="209" fontId="8" fillId="0" borderId="56" xfId="55" applyNumberFormat="1" applyFont="1" applyBorder="1" applyAlignment="1" applyProtection="1">
      <alignment/>
      <protection/>
    </xf>
    <xf numFmtId="209" fontId="8" fillId="0" borderId="57" xfId="55" applyNumberFormat="1" applyFont="1" applyBorder="1" applyAlignment="1" applyProtection="1">
      <alignment/>
      <protection/>
    </xf>
    <xf numFmtId="0" fontId="4" fillId="33" borderId="38" xfId="0" applyFont="1" applyFill="1" applyBorder="1" applyAlignment="1" applyProtection="1">
      <alignment/>
      <protection/>
    </xf>
    <xf numFmtId="0" fontId="4" fillId="33" borderId="39" xfId="0" applyFont="1" applyFill="1" applyBorder="1" applyAlignment="1" applyProtection="1">
      <alignment/>
      <protection/>
    </xf>
    <xf numFmtId="0" fontId="4" fillId="33" borderId="39" xfId="0" applyFont="1" applyFill="1" applyBorder="1" applyAlignment="1" applyProtection="1">
      <alignment horizontal="right"/>
      <protection/>
    </xf>
    <xf numFmtId="209" fontId="4" fillId="33" borderId="40" xfId="0" applyNumberFormat="1" applyFont="1" applyFill="1" applyBorder="1" applyAlignment="1" applyProtection="1">
      <alignment/>
      <protection/>
    </xf>
    <xf numFmtId="0" fontId="4" fillId="33" borderId="35" xfId="0" applyFont="1" applyFill="1" applyBorder="1" applyAlignment="1" applyProtection="1">
      <alignment/>
      <protection/>
    </xf>
    <xf numFmtId="0" fontId="4" fillId="34" borderId="58" xfId="0" applyFont="1" applyFill="1" applyBorder="1" applyAlignment="1" applyProtection="1">
      <alignment horizontal="right"/>
      <protection/>
    </xf>
    <xf numFmtId="209" fontId="14" fillId="38" borderId="56" xfId="0" applyNumberFormat="1" applyFont="1" applyFill="1" applyBorder="1" applyAlignment="1" applyProtection="1">
      <alignment/>
      <protection/>
    </xf>
    <xf numFmtId="209" fontId="4" fillId="33" borderId="25" xfId="0" applyNumberFormat="1" applyFont="1" applyFill="1" applyBorder="1" applyAlignment="1" applyProtection="1">
      <alignment/>
      <protection/>
    </xf>
    <xf numFmtId="209" fontId="4" fillId="33" borderId="20" xfId="0" applyNumberFormat="1" applyFont="1" applyFill="1" applyBorder="1" applyAlignment="1" applyProtection="1">
      <alignment/>
      <protection/>
    </xf>
    <xf numFmtId="209" fontId="4" fillId="33" borderId="50" xfId="0" applyNumberFormat="1" applyFont="1" applyFill="1" applyBorder="1" applyAlignment="1" applyProtection="1">
      <alignment/>
      <protection/>
    </xf>
    <xf numFmtId="209" fontId="11" fillId="33" borderId="0" xfId="0" applyNumberFormat="1" applyFont="1" applyFill="1" applyBorder="1" applyAlignment="1" applyProtection="1">
      <alignment horizontal="center"/>
      <protection/>
    </xf>
    <xf numFmtId="204" fontId="12" fillId="33" borderId="0" xfId="0" applyNumberFormat="1" applyFont="1" applyFill="1" applyBorder="1" applyAlignment="1" applyProtection="1">
      <alignment horizontal="center"/>
      <protection/>
    </xf>
    <xf numFmtId="209" fontId="4" fillId="33" borderId="39" xfId="0" applyNumberFormat="1" applyFont="1" applyFill="1" applyBorder="1" applyAlignment="1" applyProtection="1">
      <alignment/>
      <protection/>
    </xf>
    <xf numFmtId="0" fontId="8" fillId="33" borderId="40" xfId="0" applyFont="1" applyFill="1" applyBorder="1" applyAlignment="1" applyProtection="1">
      <alignment horizontal="center"/>
      <protection/>
    </xf>
    <xf numFmtId="209" fontId="12" fillId="33" borderId="20" xfId="0" applyNumberFormat="1" applyFont="1" applyFill="1" applyBorder="1" applyAlignment="1" applyProtection="1">
      <alignment horizontal="center"/>
      <protection/>
    </xf>
    <xf numFmtId="209" fontId="11" fillId="33" borderId="35" xfId="0" applyNumberFormat="1" applyFont="1" applyFill="1" applyBorder="1" applyAlignment="1" applyProtection="1">
      <alignment horizontal="center"/>
      <protection/>
    </xf>
    <xf numFmtId="209" fontId="12" fillId="33" borderId="50" xfId="0" applyNumberFormat="1" applyFont="1" applyFill="1" applyBorder="1" applyAlignment="1" applyProtection="1">
      <alignment horizontal="center"/>
      <protection/>
    </xf>
    <xf numFmtId="0" fontId="4" fillId="35" borderId="42" xfId="0" applyFont="1" applyFill="1" applyBorder="1" applyAlignment="1" applyProtection="1">
      <alignment horizontal="center"/>
      <protection locked="0"/>
    </xf>
    <xf numFmtId="1" fontId="4" fillId="35" borderId="42" xfId="0" applyNumberFormat="1" applyFont="1" applyFill="1" applyBorder="1" applyAlignment="1" applyProtection="1">
      <alignment/>
      <protection locked="0"/>
    </xf>
    <xf numFmtId="209" fontId="8" fillId="35" borderId="56" xfId="55" applyNumberFormat="1" applyFont="1" applyFill="1" applyBorder="1" applyAlignment="1" applyProtection="1">
      <alignment/>
      <protection locked="0"/>
    </xf>
    <xf numFmtId="209" fontId="8" fillId="0" borderId="59" xfId="55" applyNumberFormat="1" applyFont="1" applyBorder="1" applyAlignment="1" applyProtection="1">
      <alignment/>
      <protection/>
    </xf>
    <xf numFmtId="209" fontId="8" fillId="0" borderId="59" xfId="55" applyNumberFormat="1" applyFont="1" applyFill="1" applyBorder="1" applyAlignment="1" applyProtection="1">
      <alignment/>
      <protection/>
    </xf>
    <xf numFmtId="209" fontId="14" fillId="38" borderId="59" xfId="0" applyNumberFormat="1" applyFont="1" applyFill="1" applyBorder="1" applyAlignment="1" applyProtection="1">
      <alignment/>
      <protection/>
    </xf>
    <xf numFmtId="49" fontId="8" fillId="0" borderId="38" xfId="0" applyNumberFormat="1" applyFont="1" applyBorder="1" applyAlignment="1" applyProtection="1">
      <alignment horizontal="justify" vertical="center"/>
      <protection/>
    </xf>
    <xf numFmtId="49" fontId="8" fillId="0" borderId="41" xfId="0" applyNumberFormat="1" applyFont="1" applyBorder="1" applyAlignment="1" applyProtection="1">
      <alignment horizontal="justify" vertical="center"/>
      <protection/>
    </xf>
    <xf numFmtId="49" fontId="8" fillId="0" borderId="12" xfId="0" applyNumberFormat="1" applyFont="1" applyBorder="1" applyAlignment="1" applyProtection="1">
      <alignment horizontal="centerContinuous" vertical="center"/>
      <protection/>
    </xf>
    <xf numFmtId="0" fontId="8" fillId="34" borderId="13" xfId="0" applyFont="1" applyFill="1" applyBorder="1" applyAlignment="1" applyProtection="1">
      <alignment/>
      <protection/>
    </xf>
    <xf numFmtId="0" fontId="0" fillId="0" borderId="28" xfId="0" applyFont="1" applyBorder="1" applyAlignment="1" applyProtection="1">
      <alignment/>
      <protection/>
    </xf>
    <xf numFmtId="0" fontId="0" fillId="0" borderId="0" xfId="0" applyFont="1" applyBorder="1" applyAlignment="1" applyProtection="1">
      <alignment/>
      <protection/>
    </xf>
    <xf numFmtId="0" fontId="0" fillId="0" borderId="29" xfId="0" applyFont="1" applyBorder="1" applyAlignment="1" applyProtection="1">
      <alignment/>
      <protection/>
    </xf>
    <xf numFmtId="0" fontId="0" fillId="0" borderId="0" xfId="0" applyFont="1" applyAlignment="1" applyProtection="1">
      <alignment/>
      <protection/>
    </xf>
    <xf numFmtId="20" fontId="4" fillId="35" borderId="16" xfId="0" applyNumberFormat="1" applyFont="1" applyFill="1" applyBorder="1" applyAlignment="1" applyProtection="1">
      <alignment horizontal="left"/>
      <protection locked="0"/>
    </xf>
    <xf numFmtId="0" fontId="6" fillId="0" borderId="28" xfId="0" applyFont="1" applyFill="1" applyBorder="1" applyAlignment="1" applyProtection="1">
      <alignment/>
      <protection/>
    </xf>
    <xf numFmtId="0" fontId="6" fillId="0" borderId="0" xfId="0" applyFont="1" applyFill="1" applyBorder="1" applyAlignment="1" applyProtection="1">
      <alignment horizontal="centerContinuous"/>
      <protection/>
    </xf>
    <xf numFmtId="0" fontId="6" fillId="0" borderId="29" xfId="0" applyFont="1" applyFill="1" applyBorder="1" applyAlignment="1" applyProtection="1">
      <alignment/>
      <protection/>
    </xf>
    <xf numFmtId="0" fontId="6" fillId="0" borderId="0" xfId="0" applyFont="1" applyFill="1" applyAlignment="1" applyProtection="1">
      <alignment/>
      <protection/>
    </xf>
    <xf numFmtId="0" fontId="16" fillId="0" borderId="29" xfId="0" applyFont="1" applyBorder="1" applyAlignment="1" applyProtection="1">
      <alignment/>
      <protection/>
    </xf>
    <xf numFmtId="49" fontId="6" fillId="0" borderId="0" xfId="0" applyNumberFormat="1" applyFont="1" applyBorder="1" applyAlignment="1" applyProtection="1">
      <alignment horizontal="centerContinuous"/>
      <protection/>
    </xf>
    <xf numFmtId="0" fontId="4" fillId="0" borderId="35" xfId="0" applyFont="1" applyBorder="1" applyAlignment="1" applyProtection="1">
      <alignment horizontal="center"/>
      <protection/>
    </xf>
    <xf numFmtId="0" fontId="4" fillId="0" borderId="35" xfId="0" applyFont="1" applyBorder="1" applyAlignment="1" applyProtection="1">
      <alignment horizontal="left"/>
      <protection/>
    </xf>
    <xf numFmtId="1" fontId="4" fillId="0" borderId="35" xfId="0" applyNumberFormat="1" applyFont="1" applyBorder="1" applyAlignment="1" applyProtection="1">
      <alignment/>
      <protection/>
    </xf>
    <xf numFmtId="1" fontId="4" fillId="0" borderId="35" xfId="0" applyNumberFormat="1" applyFont="1" applyBorder="1" applyAlignment="1" applyProtection="1">
      <alignment/>
      <protection/>
    </xf>
    <xf numFmtId="1" fontId="4" fillId="0" borderId="0" xfId="0" applyNumberFormat="1" applyFont="1" applyBorder="1" applyAlignment="1" applyProtection="1">
      <alignment horizontal="centerContinuous"/>
      <protection/>
    </xf>
    <xf numFmtId="1" fontId="4" fillId="0" borderId="0" xfId="0" applyNumberFormat="1" applyFont="1" applyBorder="1" applyAlignment="1" applyProtection="1">
      <alignment horizontal="centerContinuous"/>
      <protection/>
    </xf>
    <xf numFmtId="16" fontId="4" fillId="35" borderId="10" xfId="0" applyNumberFormat="1" applyFont="1" applyFill="1" applyBorder="1" applyAlignment="1" applyProtection="1">
      <alignment/>
      <protection locked="0"/>
    </xf>
    <xf numFmtId="16" fontId="4" fillId="35" borderId="11" xfId="0" applyNumberFormat="1" applyFont="1" applyFill="1" applyBorder="1" applyAlignment="1" applyProtection="1">
      <alignment/>
      <protection locked="0"/>
    </xf>
    <xf numFmtId="209" fontId="4" fillId="35" borderId="43" xfId="0" applyNumberFormat="1" applyFont="1" applyFill="1" applyBorder="1" applyAlignment="1" applyProtection="1">
      <alignment/>
      <protection locked="0"/>
    </xf>
    <xf numFmtId="209" fontId="4" fillId="35" borderId="60" xfId="0" applyNumberFormat="1" applyFont="1" applyFill="1" applyBorder="1" applyAlignment="1" applyProtection="1">
      <alignment/>
      <protection locked="0"/>
    </xf>
    <xf numFmtId="209" fontId="4" fillId="35" borderId="42" xfId="0" applyNumberFormat="1" applyFont="1" applyFill="1" applyBorder="1" applyAlignment="1" applyProtection="1">
      <alignment/>
      <protection locked="0"/>
    </xf>
    <xf numFmtId="20" fontId="4" fillId="35" borderId="25" xfId="0" applyNumberFormat="1" applyFont="1" applyFill="1" applyBorder="1" applyAlignment="1" applyProtection="1">
      <alignment horizontal="left"/>
      <protection locked="0"/>
    </xf>
    <xf numFmtId="49" fontId="10" fillId="0" borderId="0" xfId="0" applyNumberFormat="1" applyFont="1" applyFill="1" applyBorder="1" applyAlignment="1" applyProtection="1">
      <alignment horizontal="right"/>
      <protection/>
    </xf>
    <xf numFmtId="49" fontId="8" fillId="0" borderId="27" xfId="0" applyNumberFormat="1" applyFont="1" applyFill="1" applyBorder="1" applyAlignment="1" applyProtection="1">
      <alignment horizontal="right"/>
      <protection/>
    </xf>
    <xf numFmtId="0" fontId="4" fillId="36" borderId="13" xfId="0" applyFont="1" applyFill="1" applyBorder="1" applyAlignment="1" applyProtection="1">
      <alignment horizontal="right"/>
      <protection/>
    </xf>
    <xf numFmtId="0" fontId="4" fillId="0" borderId="31" xfId="0" applyFont="1" applyFill="1" applyBorder="1" applyAlignment="1" applyProtection="1">
      <alignment horizontal="right"/>
      <protection/>
    </xf>
    <xf numFmtId="0" fontId="4" fillId="0" borderId="0" xfId="0" applyFont="1" applyFill="1" applyAlignment="1" applyProtection="1">
      <alignment horizontal="right"/>
      <protection/>
    </xf>
    <xf numFmtId="49" fontId="8" fillId="0" borderId="20" xfId="0" applyNumberFormat="1" applyFont="1" applyBorder="1" applyAlignment="1" applyProtection="1">
      <alignment horizontal="centerContinuous"/>
      <protection/>
    </xf>
    <xf numFmtId="1" fontId="4" fillId="0" borderId="10" xfId="0" applyNumberFormat="1" applyFont="1" applyBorder="1" applyAlignment="1" applyProtection="1">
      <alignment horizontal="center"/>
      <protection/>
    </xf>
    <xf numFmtId="15" fontId="4" fillId="0" borderId="29" xfId="0" applyNumberFormat="1" applyFont="1" applyFill="1" applyBorder="1" applyAlignment="1" applyProtection="1">
      <alignment horizontal="left"/>
      <protection/>
    </xf>
    <xf numFmtId="0" fontId="0" fillId="0" borderId="0" xfId="0" applyFill="1" applyBorder="1" applyAlignment="1" applyProtection="1">
      <alignment horizontal="left"/>
      <protection/>
    </xf>
    <xf numFmtId="1" fontId="4" fillId="35" borderId="11" xfId="0" applyNumberFormat="1" applyFont="1" applyFill="1" applyBorder="1" applyAlignment="1" applyProtection="1">
      <alignment/>
      <protection locked="0"/>
    </xf>
    <xf numFmtId="9" fontId="8" fillId="0" borderId="59" xfId="0" applyNumberFormat="1" applyFont="1" applyFill="1" applyBorder="1" applyAlignment="1" applyProtection="1">
      <alignment/>
      <protection/>
    </xf>
    <xf numFmtId="49" fontId="4" fillId="35" borderId="13" xfId="0" applyNumberFormat="1" applyFont="1" applyFill="1" applyBorder="1" applyAlignment="1" applyProtection="1">
      <alignment/>
      <protection locked="0"/>
    </xf>
    <xf numFmtId="49" fontId="4" fillId="35" borderId="15" xfId="0" applyNumberFormat="1" applyFont="1" applyFill="1" applyBorder="1" applyAlignment="1" applyProtection="1">
      <alignment/>
      <protection locked="0"/>
    </xf>
    <xf numFmtId="49" fontId="8" fillId="0" borderId="39" xfId="0" applyNumberFormat="1" applyFont="1" applyBorder="1" applyAlignment="1" applyProtection="1">
      <alignment horizontal="justify" vertical="center"/>
      <protection/>
    </xf>
    <xf numFmtId="49" fontId="8" fillId="0" borderId="0" xfId="0" applyNumberFormat="1" applyFont="1" applyBorder="1" applyAlignment="1" applyProtection="1">
      <alignment horizontal="centerContinuous" vertical="center"/>
      <protection/>
    </xf>
    <xf numFmtId="49" fontId="8" fillId="0" borderId="61" xfId="0" applyNumberFormat="1" applyFont="1" applyBorder="1" applyAlignment="1" applyProtection="1">
      <alignment horizontal="justify" vertical="center"/>
      <protection/>
    </xf>
    <xf numFmtId="1" fontId="4" fillId="35" borderId="16" xfId="0" applyNumberFormat="1" applyFont="1" applyFill="1" applyBorder="1" applyAlignment="1" applyProtection="1">
      <alignment horizontal="left"/>
      <protection locked="0"/>
    </xf>
    <xf numFmtId="20" fontId="4" fillId="35" borderId="13" xfId="0" applyNumberFormat="1" applyFont="1" applyFill="1" applyBorder="1" applyAlignment="1" applyProtection="1">
      <alignment horizontal="left"/>
      <protection locked="0"/>
    </xf>
    <xf numFmtId="1" fontId="4" fillId="35" borderId="13" xfId="0" applyNumberFormat="1" applyFont="1" applyFill="1" applyBorder="1" applyAlignment="1" applyProtection="1">
      <alignment horizontal="left"/>
      <protection locked="0"/>
    </xf>
    <xf numFmtId="20" fontId="4" fillId="0" borderId="16" xfId="0" applyNumberFormat="1" applyFont="1" applyFill="1" applyBorder="1" applyAlignment="1" applyProtection="1">
      <alignment horizontal="left"/>
      <protection/>
    </xf>
    <xf numFmtId="20" fontId="4" fillId="0" borderId="13" xfId="0" applyNumberFormat="1" applyFont="1" applyFill="1" applyBorder="1" applyAlignment="1" applyProtection="1">
      <alignment horizontal="left"/>
      <protection/>
    </xf>
    <xf numFmtId="209" fontId="4" fillId="0" borderId="10" xfId="0" applyNumberFormat="1" applyFont="1" applyFill="1" applyBorder="1" applyAlignment="1" applyProtection="1">
      <alignment/>
      <protection/>
    </xf>
    <xf numFmtId="209" fontId="4" fillId="0" borderId="11" xfId="0" applyNumberFormat="1" applyFont="1" applyFill="1" applyBorder="1" applyAlignment="1" applyProtection="1">
      <alignment/>
      <protection/>
    </xf>
    <xf numFmtId="1" fontId="4" fillId="0" borderId="13" xfId="0" applyNumberFormat="1" applyFont="1" applyFill="1" applyBorder="1" applyAlignment="1" applyProtection="1">
      <alignment horizontal="left"/>
      <protection/>
    </xf>
    <xf numFmtId="2" fontId="0" fillId="0" borderId="13" xfId="0" applyNumberFormat="1" applyBorder="1" applyAlignment="1">
      <alignment/>
    </xf>
    <xf numFmtId="15" fontId="0" fillId="0" borderId="13" xfId="0" applyNumberFormat="1" applyFill="1" applyBorder="1" applyAlignment="1" applyProtection="1">
      <alignment horizontal="left"/>
      <protection/>
    </xf>
    <xf numFmtId="0" fontId="4" fillId="0" borderId="43" xfId="0" applyFont="1" applyBorder="1" applyAlignment="1" applyProtection="1">
      <alignment horizontal="center"/>
      <protection/>
    </xf>
    <xf numFmtId="0" fontId="4" fillId="0" borderId="62" xfId="0" applyFont="1" applyBorder="1" applyAlignment="1" applyProtection="1">
      <alignment/>
      <protection/>
    </xf>
    <xf numFmtId="0" fontId="4" fillId="0" borderId="43" xfId="0" applyFont="1" applyBorder="1" applyAlignment="1" applyProtection="1">
      <alignment/>
      <protection/>
    </xf>
    <xf numFmtId="2" fontId="4" fillId="0" borderId="24" xfId="0" applyNumberFormat="1" applyFont="1" applyBorder="1" applyAlignment="1" applyProtection="1">
      <alignment/>
      <protection/>
    </xf>
    <xf numFmtId="209" fontId="4" fillId="0" borderId="43" xfId="0" applyNumberFormat="1" applyFont="1" applyBorder="1" applyAlignment="1" applyProtection="1">
      <alignment/>
      <protection/>
    </xf>
    <xf numFmtId="2" fontId="4" fillId="0" borderId="43" xfId="0" applyNumberFormat="1" applyFont="1" applyBorder="1" applyAlignment="1" applyProtection="1">
      <alignment/>
      <protection/>
    </xf>
    <xf numFmtId="0" fontId="4" fillId="0" borderId="38" xfId="0" applyFont="1" applyBorder="1" applyAlignment="1" applyProtection="1">
      <alignment horizontal="center"/>
      <protection/>
    </xf>
    <xf numFmtId="0" fontId="4" fillId="0" borderId="39" xfId="0" applyFont="1" applyBorder="1" applyAlignment="1" applyProtection="1">
      <alignment horizontal="left"/>
      <protection/>
    </xf>
    <xf numFmtId="0" fontId="4" fillId="0" borderId="39" xfId="0" applyFont="1" applyBorder="1" applyAlignment="1" applyProtection="1">
      <alignment horizontal="center"/>
      <protection/>
    </xf>
    <xf numFmtId="1" fontId="4" fillId="0" borderId="39" xfId="0" applyNumberFormat="1" applyFont="1" applyBorder="1" applyAlignment="1" applyProtection="1">
      <alignment/>
      <protection/>
    </xf>
    <xf numFmtId="1" fontId="4" fillId="0" borderId="39" xfId="0" applyNumberFormat="1" applyFont="1" applyBorder="1" applyAlignment="1" applyProtection="1">
      <alignment/>
      <protection/>
    </xf>
    <xf numFmtId="209" fontId="4" fillId="0" borderId="39" xfId="0" applyNumberFormat="1" applyFont="1" applyBorder="1" applyAlignment="1" applyProtection="1">
      <alignment/>
      <protection/>
    </xf>
    <xf numFmtId="9" fontId="4" fillId="0" borderId="14" xfId="55" applyNumberFormat="1" applyFont="1" applyBorder="1" applyAlignment="1" applyProtection="1">
      <alignment/>
      <protection/>
    </xf>
    <xf numFmtId="1" fontId="4" fillId="0" borderId="13" xfId="0" applyNumberFormat="1" applyFont="1" applyBorder="1" applyAlignment="1" applyProtection="1">
      <alignment/>
      <protection/>
    </xf>
    <xf numFmtId="0" fontId="4" fillId="36" borderId="23" xfId="0" applyFont="1" applyFill="1" applyBorder="1" applyAlignment="1" applyProtection="1">
      <alignment horizontal="center"/>
      <protection/>
    </xf>
    <xf numFmtId="0" fontId="4" fillId="36" borderId="38" xfId="0" applyFont="1" applyFill="1" applyBorder="1" applyAlignment="1" applyProtection="1">
      <alignment horizontal="centerContinuous"/>
      <protection/>
    </xf>
    <xf numFmtId="0" fontId="4" fillId="36" borderId="40" xfId="0" applyFont="1" applyFill="1" applyBorder="1" applyAlignment="1" applyProtection="1">
      <alignment horizontal="centerContinuous"/>
      <protection/>
    </xf>
    <xf numFmtId="0" fontId="4" fillId="0" borderId="23" xfId="0" applyFont="1" applyBorder="1" applyAlignment="1" applyProtection="1">
      <alignment horizontal="center"/>
      <protection/>
    </xf>
    <xf numFmtId="0" fontId="4" fillId="0" borderId="23" xfId="0" applyFont="1" applyBorder="1" applyAlignment="1" applyProtection="1">
      <alignment/>
      <protection/>
    </xf>
    <xf numFmtId="209" fontId="4" fillId="0" borderId="23" xfId="0" applyNumberFormat="1" applyFont="1" applyBorder="1" applyAlignment="1" applyProtection="1">
      <alignment/>
      <protection/>
    </xf>
    <xf numFmtId="0" fontId="4" fillId="33" borderId="0" xfId="0" applyFont="1" applyFill="1" applyBorder="1" applyAlignment="1" applyProtection="1">
      <alignment horizontal="right"/>
      <protection/>
    </xf>
    <xf numFmtId="0" fontId="4" fillId="0" borderId="54" xfId="0" applyFont="1" applyBorder="1" applyAlignment="1" applyProtection="1">
      <alignment/>
      <protection/>
    </xf>
    <xf numFmtId="0" fontId="4" fillId="0" borderId="19" xfId="0" applyFont="1" applyBorder="1" applyAlignment="1" applyProtection="1">
      <alignment/>
      <protection/>
    </xf>
    <xf numFmtId="0" fontId="4" fillId="0" borderId="63" xfId="0" applyFont="1" applyBorder="1" applyAlignment="1" applyProtection="1">
      <alignment/>
      <protection/>
    </xf>
    <xf numFmtId="0" fontId="0" fillId="0" borderId="53" xfId="0" applyBorder="1" applyAlignment="1">
      <alignment/>
    </xf>
    <xf numFmtId="0" fontId="4" fillId="0" borderId="64" xfId="0" applyFont="1" applyBorder="1" applyAlignment="1" applyProtection="1">
      <alignment/>
      <protection/>
    </xf>
    <xf numFmtId="0" fontId="0" fillId="0" borderId="64" xfId="0" applyBorder="1" applyAlignment="1">
      <alignment/>
    </xf>
    <xf numFmtId="0" fontId="0" fillId="0" borderId="61" xfId="0" applyFont="1" applyBorder="1" applyAlignment="1" applyProtection="1">
      <alignment horizontal="centerContinuous"/>
      <protection/>
    </xf>
    <xf numFmtId="0" fontId="0" fillId="0" borderId="54" xfId="0" applyBorder="1" applyAlignment="1">
      <alignment/>
    </xf>
    <xf numFmtId="0" fontId="4" fillId="0" borderId="19" xfId="0" applyFont="1" applyFill="1" applyBorder="1" applyAlignment="1" applyProtection="1">
      <alignment/>
      <protection/>
    </xf>
    <xf numFmtId="0" fontId="5" fillId="0" borderId="19" xfId="0" applyFont="1" applyFill="1" applyBorder="1" applyAlignment="1" applyProtection="1">
      <alignment/>
      <protection/>
    </xf>
    <xf numFmtId="0" fontId="0" fillId="0" borderId="63" xfId="0" applyBorder="1" applyAlignment="1">
      <alignment/>
    </xf>
    <xf numFmtId="0" fontId="4" fillId="0" borderId="61" xfId="0" applyFont="1" applyFill="1" applyBorder="1" applyAlignment="1" applyProtection="1">
      <alignment/>
      <protection/>
    </xf>
    <xf numFmtId="0" fontId="5" fillId="0" borderId="61" xfId="0" applyFont="1" applyFill="1" applyBorder="1" applyAlignment="1" applyProtection="1">
      <alignment/>
      <protection/>
    </xf>
    <xf numFmtId="0" fontId="0" fillId="0" borderId="65" xfId="0" applyBorder="1" applyAlignment="1">
      <alignment/>
    </xf>
    <xf numFmtId="0" fontId="4" fillId="0" borderId="13" xfId="0" applyFont="1" applyBorder="1" applyAlignment="1" applyProtection="1">
      <alignment horizontal="center"/>
      <protection/>
    </xf>
    <xf numFmtId="0" fontId="0" fillId="0" borderId="53" xfId="0" applyBorder="1" applyAlignment="1" applyProtection="1">
      <alignment/>
      <protection/>
    </xf>
    <xf numFmtId="0" fontId="0" fillId="0" borderId="64" xfId="0" applyBorder="1" applyAlignment="1" applyProtection="1">
      <alignment/>
      <protection/>
    </xf>
    <xf numFmtId="0" fontId="0" fillId="0" borderId="0" xfId="0" applyFont="1" applyFill="1" applyBorder="1" applyAlignment="1" applyProtection="1">
      <alignment/>
      <protection/>
    </xf>
    <xf numFmtId="0" fontId="17" fillId="0" borderId="0" xfId="0" applyFont="1" applyFill="1" applyBorder="1" applyAlignment="1" applyProtection="1">
      <alignment/>
      <protection/>
    </xf>
    <xf numFmtId="0" fontId="0" fillId="0" borderId="66" xfId="0" applyFont="1" applyBorder="1" applyAlignment="1" applyProtection="1">
      <alignment/>
      <protection/>
    </xf>
    <xf numFmtId="0" fontId="0" fillId="0" borderId="61" xfId="0" applyFont="1" applyBorder="1" applyAlignment="1" applyProtection="1">
      <alignment/>
      <protection/>
    </xf>
    <xf numFmtId="0" fontId="0" fillId="0" borderId="65" xfId="0" applyFont="1" applyBorder="1" applyAlignment="1" applyProtection="1">
      <alignment/>
      <protection/>
    </xf>
    <xf numFmtId="0" fontId="9" fillId="0" borderId="0" xfId="0" applyFont="1" applyFill="1" applyBorder="1" applyAlignment="1" applyProtection="1">
      <alignment horizontal="centerContinuous"/>
      <protection/>
    </xf>
    <xf numFmtId="0" fontId="6" fillId="0" borderId="0" xfId="0" applyFont="1" applyAlignment="1" applyProtection="1">
      <alignment horizontal="centerContinuous"/>
      <protection/>
    </xf>
    <xf numFmtId="209" fontId="4" fillId="35" borderId="11" xfId="0" applyNumberFormat="1" applyFont="1" applyFill="1" applyBorder="1" applyAlignment="1" applyProtection="1">
      <alignment/>
      <protection locked="0"/>
    </xf>
    <xf numFmtId="0" fontId="4" fillId="0" borderId="26" xfId="0" applyFont="1" applyBorder="1" applyAlignment="1" applyProtection="1">
      <alignment/>
      <protection locked="0"/>
    </xf>
    <xf numFmtId="0" fontId="4" fillId="0" borderId="37" xfId="0" applyFont="1" applyBorder="1" applyAlignment="1" applyProtection="1">
      <alignment horizontal="right"/>
      <protection locked="0"/>
    </xf>
    <xf numFmtId="0" fontId="0" fillId="0" borderId="0" xfId="0" applyBorder="1" applyAlignment="1" applyProtection="1">
      <alignment horizontal="right"/>
      <protection/>
    </xf>
    <xf numFmtId="49" fontId="0" fillId="0" borderId="0" xfId="0" applyNumberFormat="1" applyFill="1" applyBorder="1" applyAlignment="1" applyProtection="1">
      <alignment horizontal="centerContinuous"/>
      <protection/>
    </xf>
    <xf numFmtId="49" fontId="0" fillId="0" borderId="0" xfId="0" applyNumberFormat="1" applyFill="1" applyBorder="1" applyAlignment="1" applyProtection="1">
      <alignment horizontal="right"/>
      <protection/>
    </xf>
    <xf numFmtId="49" fontId="0" fillId="0" borderId="35" xfId="0" applyNumberFormat="1" applyFill="1" applyBorder="1" applyAlignment="1" applyProtection="1">
      <alignment/>
      <protection/>
    </xf>
    <xf numFmtId="49" fontId="0" fillId="0" borderId="35" xfId="0" applyNumberFormat="1" applyFill="1" applyBorder="1" applyAlignment="1" applyProtection="1">
      <alignment horizontal="right"/>
      <protection/>
    </xf>
    <xf numFmtId="1" fontId="4" fillId="0" borderId="43" xfId="0" applyNumberFormat="1" applyFont="1" applyFill="1" applyBorder="1" applyAlignment="1" applyProtection="1">
      <alignment horizontal="center"/>
      <protection/>
    </xf>
    <xf numFmtId="0" fontId="4" fillId="0" borderId="43" xfId="0" applyFont="1" applyFill="1" applyBorder="1" applyAlignment="1" applyProtection="1">
      <alignment horizontal="left"/>
      <protection/>
    </xf>
    <xf numFmtId="1" fontId="4" fillId="0" borderId="43" xfId="0" applyNumberFormat="1" applyFont="1" applyFill="1" applyBorder="1" applyAlignment="1" applyProtection="1">
      <alignment horizontal="right"/>
      <protection/>
    </xf>
    <xf numFmtId="0" fontId="4" fillId="0" borderId="42" xfId="0" applyFont="1" applyFill="1" applyBorder="1" applyAlignment="1" applyProtection="1">
      <alignment horizontal="center"/>
      <protection/>
    </xf>
    <xf numFmtId="0" fontId="4" fillId="0" borderId="42" xfId="0" applyFont="1" applyFill="1" applyBorder="1" applyAlignment="1" applyProtection="1">
      <alignment horizontal="left"/>
      <protection/>
    </xf>
    <xf numFmtId="1" fontId="4" fillId="0" borderId="42" xfId="0" applyNumberFormat="1" applyFont="1" applyFill="1" applyBorder="1" applyAlignment="1" applyProtection="1">
      <alignment horizontal="right"/>
      <protection/>
    </xf>
    <xf numFmtId="0" fontId="0" fillId="0" borderId="66" xfId="0" applyBorder="1" applyAlignment="1" applyProtection="1">
      <alignment/>
      <protection/>
    </xf>
    <xf numFmtId="0" fontId="9" fillId="0" borderId="0" xfId="0" applyFont="1" applyFill="1" applyBorder="1" applyAlignment="1" applyProtection="1">
      <alignment horizontal="left"/>
      <protection/>
    </xf>
    <xf numFmtId="1" fontId="4" fillId="0" borderId="11" xfId="0" applyNumberFormat="1" applyFont="1" applyBorder="1" applyAlignment="1" applyProtection="1">
      <alignment horizontal="right"/>
      <protection/>
    </xf>
    <xf numFmtId="1" fontId="4" fillId="0" borderId="11" xfId="0" applyNumberFormat="1" applyFont="1" applyBorder="1" applyAlignment="1" applyProtection="1">
      <alignment horizontal="right"/>
      <protection/>
    </xf>
    <xf numFmtId="209" fontId="4" fillId="0" borderId="11" xfId="0" applyNumberFormat="1" applyFont="1" applyBorder="1" applyAlignment="1" applyProtection="1">
      <alignment horizontal="right"/>
      <protection/>
    </xf>
    <xf numFmtId="0" fontId="4" fillId="0" borderId="11" xfId="0" applyFont="1" applyBorder="1" applyAlignment="1" applyProtection="1">
      <alignment horizontal="right"/>
      <protection/>
    </xf>
    <xf numFmtId="204" fontId="4" fillId="0" borderId="11" xfId="55" applyNumberFormat="1" applyFont="1" applyBorder="1" applyAlignment="1" applyProtection="1">
      <alignment horizontal="right"/>
      <protection/>
    </xf>
    <xf numFmtId="204" fontId="4" fillId="0" borderId="11" xfId="0" applyNumberFormat="1" applyFont="1" applyBorder="1" applyAlignment="1" applyProtection="1">
      <alignment horizontal="right"/>
      <protection/>
    </xf>
    <xf numFmtId="0" fontId="4" fillId="0" borderId="18" xfId="0" applyFont="1" applyBorder="1" applyAlignment="1" applyProtection="1">
      <alignment/>
      <protection/>
    </xf>
    <xf numFmtId="0" fontId="4" fillId="0" borderId="67" xfId="0" applyFont="1" applyBorder="1" applyAlignment="1" applyProtection="1">
      <alignment/>
      <protection/>
    </xf>
    <xf numFmtId="0" fontId="4" fillId="0" borderId="11" xfId="0" applyFont="1" applyBorder="1" applyAlignment="1" applyProtection="1">
      <alignment/>
      <protection/>
    </xf>
    <xf numFmtId="0" fontId="4" fillId="0" borderId="68" xfId="0" applyFont="1" applyBorder="1" applyAlignment="1" applyProtection="1">
      <alignment/>
      <protection/>
    </xf>
    <xf numFmtId="0" fontId="4" fillId="0" borderId="69" xfId="0" applyFont="1" applyBorder="1" applyAlignment="1" applyProtection="1">
      <alignment/>
      <protection/>
    </xf>
    <xf numFmtId="0" fontId="4" fillId="0" borderId="70" xfId="0" applyFont="1" applyBorder="1" applyAlignment="1" applyProtection="1">
      <alignment/>
      <protection/>
    </xf>
    <xf numFmtId="14" fontId="4" fillId="0" borderId="13" xfId="0" applyNumberFormat="1" applyFont="1" applyFill="1" applyBorder="1" applyAlignment="1" applyProtection="1">
      <alignment horizontal="left"/>
      <protection/>
    </xf>
    <xf numFmtId="0" fontId="4" fillId="0" borderId="37" xfId="0" applyNumberFormat="1" applyFont="1" applyBorder="1" applyAlignment="1" applyProtection="1">
      <alignment horizontal="right"/>
      <protection/>
    </xf>
    <xf numFmtId="0" fontId="4" fillId="0" borderId="26" xfId="0" applyNumberFormat="1" applyFont="1" applyBorder="1" applyAlignment="1" applyProtection="1">
      <alignment/>
      <protection/>
    </xf>
    <xf numFmtId="209" fontId="4" fillId="35" borderId="71" xfId="0" applyNumberFormat="1" applyFont="1" applyFill="1" applyBorder="1" applyAlignment="1" applyProtection="1">
      <alignment/>
      <protection locked="0"/>
    </xf>
    <xf numFmtId="2" fontId="4" fillId="35" borderId="72" xfId="0" applyNumberFormat="1" applyFont="1" applyFill="1" applyBorder="1" applyAlignment="1" applyProtection="1">
      <alignment/>
      <protection locked="0"/>
    </xf>
    <xf numFmtId="2" fontId="4" fillId="35" borderId="70" xfId="0" applyNumberFormat="1" applyFont="1" applyFill="1" applyBorder="1" applyAlignment="1" applyProtection="1">
      <alignment/>
      <protection locked="0"/>
    </xf>
    <xf numFmtId="2" fontId="4" fillId="0" borderId="73" xfId="0" applyNumberFormat="1" applyFont="1" applyFill="1" applyBorder="1" applyAlignment="1" applyProtection="1">
      <alignment/>
      <protection/>
    </xf>
    <xf numFmtId="0" fontId="9" fillId="38" borderId="26" xfId="56" applyFill="1" applyBorder="1">
      <alignment/>
      <protection/>
    </xf>
    <xf numFmtId="0" fontId="9" fillId="38" borderId="27" xfId="56" applyFill="1" applyBorder="1">
      <alignment/>
      <protection/>
    </xf>
    <xf numFmtId="0" fontId="9" fillId="38" borderId="37" xfId="56" applyFill="1" applyBorder="1">
      <alignment/>
      <protection/>
    </xf>
    <xf numFmtId="0" fontId="9" fillId="0" borderId="0" xfId="56">
      <alignment/>
      <protection/>
    </xf>
    <xf numFmtId="0" fontId="9" fillId="38" borderId="28" xfId="56" applyFill="1" applyBorder="1">
      <alignment/>
      <protection/>
    </xf>
    <xf numFmtId="0" fontId="7" fillId="38" borderId="0" xfId="56" applyFont="1" applyFill="1" applyBorder="1">
      <alignment/>
      <protection/>
    </xf>
    <xf numFmtId="0" fontId="9" fillId="38" borderId="0" xfId="56" applyFill="1" applyBorder="1">
      <alignment/>
      <protection/>
    </xf>
    <xf numFmtId="0" fontId="9" fillId="38" borderId="29" xfId="56" applyFill="1" applyBorder="1">
      <alignment/>
      <protection/>
    </xf>
    <xf numFmtId="0" fontId="8" fillId="38" borderId="0" xfId="56" applyFont="1" applyFill="1" applyBorder="1">
      <alignment/>
      <protection/>
    </xf>
    <xf numFmtId="0" fontId="20" fillId="38" borderId="0" xfId="56" applyFont="1" applyFill="1" applyBorder="1">
      <alignment/>
      <protection/>
    </xf>
    <xf numFmtId="0" fontId="10" fillId="38" borderId="29" xfId="56" applyFont="1" applyFill="1" applyBorder="1">
      <alignment/>
      <protection/>
    </xf>
    <xf numFmtId="0" fontId="9" fillId="0" borderId="0" xfId="56" applyBorder="1">
      <alignment/>
      <protection/>
    </xf>
    <xf numFmtId="0" fontId="10" fillId="38" borderId="0" xfId="56" applyFont="1" applyFill="1" applyBorder="1">
      <alignment/>
      <protection/>
    </xf>
    <xf numFmtId="10" fontId="9" fillId="35" borderId="13" xfId="56" applyNumberFormat="1" applyFill="1" applyBorder="1" applyProtection="1">
      <alignment/>
      <protection locked="0"/>
    </xf>
    <xf numFmtId="10" fontId="9" fillId="0" borderId="0" xfId="56" applyNumberFormat="1" applyBorder="1">
      <alignment/>
      <protection/>
    </xf>
    <xf numFmtId="0" fontId="10" fillId="38" borderId="0" xfId="56" applyFont="1" applyFill="1" applyBorder="1" applyProtection="1">
      <alignment/>
      <protection locked="0"/>
    </xf>
    <xf numFmtId="10" fontId="10" fillId="0" borderId="13" xfId="56" applyNumberFormat="1" applyFont="1" applyBorder="1">
      <alignment/>
      <protection/>
    </xf>
    <xf numFmtId="0" fontId="9" fillId="38" borderId="30" xfId="56" applyFill="1" applyBorder="1">
      <alignment/>
      <protection/>
    </xf>
    <xf numFmtId="0" fontId="9" fillId="38" borderId="31" xfId="56" applyFill="1" applyBorder="1">
      <alignment/>
      <protection/>
    </xf>
    <xf numFmtId="0" fontId="9" fillId="38" borderId="32" xfId="56" applyFill="1" applyBorder="1">
      <alignment/>
      <protection/>
    </xf>
    <xf numFmtId="9" fontId="8" fillId="0" borderId="56" xfId="0" applyNumberFormat="1" applyFont="1" applyFill="1" applyBorder="1" applyAlignment="1" applyProtection="1">
      <alignment/>
      <protection/>
    </xf>
    <xf numFmtId="0" fontId="4" fillId="35" borderId="18" xfId="0" applyFont="1" applyFill="1" applyBorder="1" applyAlignment="1" applyProtection="1" quotePrefix="1">
      <alignment horizontal="left"/>
      <protection locked="0"/>
    </xf>
    <xf numFmtId="0" fontId="4" fillId="35" borderId="68" xfId="0" applyFont="1" applyFill="1" applyBorder="1" applyAlignment="1" applyProtection="1" quotePrefix="1">
      <alignment horizontal="left"/>
      <protection locked="0"/>
    </xf>
    <xf numFmtId="0" fontId="4" fillId="35" borderId="43" xfId="0" applyFont="1" applyFill="1" applyBorder="1" applyAlignment="1" applyProtection="1">
      <alignment horizontal="center"/>
      <protection locked="0"/>
    </xf>
    <xf numFmtId="0" fontId="23" fillId="35" borderId="11" xfId="0" applyFont="1" applyFill="1" applyBorder="1" applyAlignment="1" applyProtection="1">
      <alignment horizontal="center"/>
      <protection locked="0"/>
    </xf>
    <xf numFmtId="0" fontId="23" fillId="35" borderId="11" xfId="0" applyFont="1" applyFill="1" applyBorder="1" applyAlignment="1" applyProtection="1">
      <alignment horizontal="left"/>
      <protection locked="0"/>
    </xf>
    <xf numFmtId="1" fontId="23" fillId="35" borderId="11" xfId="0" applyNumberFormat="1" applyFont="1" applyFill="1" applyBorder="1" applyAlignment="1" applyProtection="1">
      <alignment/>
      <protection locked="0"/>
    </xf>
    <xf numFmtId="0" fontId="4" fillId="0" borderId="11" xfId="0" applyFont="1" applyBorder="1" applyAlignment="1" applyProtection="1">
      <alignment/>
      <protection locked="0"/>
    </xf>
    <xf numFmtId="1" fontId="4" fillId="0" borderId="11" xfId="0" applyNumberFormat="1" applyFont="1" applyBorder="1" applyAlignment="1" applyProtection="1">
      <alignment horizontal="right"/>
      <protection locked="0"/>
    </xf>
    <xf numFmtId="0" fontId="4" fillId="0" borderId="11" xfId="0" applyFont="1" applyBorder="1" applyAlignment="1" applyProtection="1">
      <alignment horizontal="right"/>
      <protection locked="0"/>
    </xf>
    <xf numFmtId="1" fontId="4" fillId="0" borderId="43" xfId="0" applyNumberFormat="1" applyFont="1" applyFill="1" applyBorder="1" applyAlignment="1" applyProtection="1">
      <alignment horizontal="center"/>
      <protection locked="0"/>
    </xf>
    <xf numFmtId="1" fontId="4" fillId="0" borderId="18" xfId="0" applyNumberFormat="1" applyFont="1" applyFill="1" applyBorder="1" applyAlignment="1" applyProtection="1">
      <alignment horizontal="left"/>
      <protection locked="0"/>
    </xf>
    <xf numFmtId="1" fontId="4" fillId="0" borderId="68" xfId="0" applyNumberFormat="1" applyFont="1" applyFill="1" applyBorder="1" applyAlignment="1" applyProtection="1">
      <alignment horizontal="left"/>
      <protection locked="0"/>
    </xf>
    <xf numFmtId="1" fontId="4" fillId="0" borderId="17" xfId="0" applyNumberFormat="1" applyFont="1" applyFill="1" applyBorder="1" applyAlignment="1" applyProtection="1">
      <alignment horizontal="left"/>
      <protection locked="0"/>
    </xf>
    <xf numFmtId="1" fontId="4" fillId="0" borderId="67" xfId="0" applyNumberFormat="1" applyFont="1" applyFill="1" applyBorder="1" applyAlignment="1" applyProtection="1">
      <alignment horizontal="left"/>
      <protection locked="0"/>
    </xf>
    <xf numFmtId="0" fontId="4" fillId="35" borderId="18" xfId="0" applyFont="1" applyFill="1" applyBorder="1" applyAlignment="1" applyProtection="1">
      <alignment/>
      <protection locked="0"/>
    </xf>
    <xf numFmtId="0" fontId="4" fillId="35" borderId="68" xfId="0" applyFont="1" applyFill="1" applyBorder="1" applyAlignment="1" applyProtection="1">
      <alignment/>
      <protection locked="0"/>
    </xf>
    <xf numFmtId="0" fontId="4" fillId="35" borderId="69" xfId="0" applyFont="1" applyFill="1" applyBorder="1" applyAlignment="1" applyProtection="1">
      <alignment/>
      <protection locked="0"/>
    </xf>
    <xf numFmtId="0" fontId="4" fillId="35" borderId="70" xfId="0" applyFont="1" applyFill="1" applyBorder="1" applyAlignment="1" applyProtection="1">
      <alignment/>
      <protection locked="0"/>
    </xf>
    <xf numFmtId="0" fontId="23" fillId="35" borderId="62" xfId="0" applyFont="1" applyFill="1" applyBorder="1" applyAlignment="1" applyProtection="1">
      <alignment/>
      <protection locked="0"/>
    </xf>
    <xf numFmtId="0" fontId="23" fillId="35" borderId="72" xfId="0" applyFont="1" applyFill="1" applyBorder="1" applyAlignment="1" applyProtection="1">
      <alignment/>
      <protection locked="0"/>
    </xf>
    <xf numFmtId="0" fontId="4" fillId="36" borderId="13" xfId="0" applyFont="1" applyFill="1" applyBorder="1" applyAlignment="1" applyProtection="1">
      <alignment horizontal="left" vertical="top" wrapText="1"/>
      <protection/>
    </xf>
    <xf numFmtId="0" fontId="4" fillId="35" borderId="69" xfId="0" applyFont="1" applyFill="1" applyBorder="1" applyAlignment="1" applyProtection="1">
      <alignment horizontal="left"/>
      <protection locked="0"/>
    </xf>
    <xf numFmtId="0" fontId="4" fillId="35" borderId="70" xfId="0" applyFont="1" applyFill="1" applyBorder="1" applyAlignment="1" applyProtection="1">
      <alignment horizontal="left"/>
      <protection locked="0"/>
    </xf>
    <xf numFmtId="0" fontId="4" fillId="35" borderId="18" xfId="0" applyFont="1" applyFill="1" applyBorder="1" applyAlignment="1" applyProtection="1">
      <alignment horizontal="left"/>
      <protection locked="0"/>
    </xf>
    <xf numFmtId="0" fontId="4" fillId="35" borderId="68" xfId="0" applyFont="1" applyFill="1" applyBorder="1" applyAlignment="1" applyProtection="1">
      <alignment horizontal="left"/>
      <protection locked="0"/>
    </xf>
    <xf numFmtId="0" fontId="4" fillId="35" borderId="17" xfId="0" applyFont="1" applyFill="1" applyBorder="1" applyAlignment="1" applyProtection="1">
      <alignment horizontal="left"/>
      <protection locked="0"/>
    </xf>
    <xf numFmtId="0" fontId="4" fillId="35" borderId="67" xfId="0" applyFont="1" applyFill="1" applyBorder="1" applyAlignment="1" applyProtection="1">
      <alignment horizontal="left"/>
      <protection locked="0"/>
    </xf>
    <xf numFmtId="0" fontId="8" fillId="35" borderId="38" xfId="0" applyFont="1" applyFill="1" applyBorder="1" applyAlignment="1" applyProtection="1">
      <alignment horizontal="left"/>
      <protection locked="0"/>
    </xf>
    <xf numFmtId="0" fontId="8" fillId="35" borderId="40" xfId="0" applyFont="1" applyFill="1" applyBorder="1" applyAlignment="1" applyProtection="1">
      <alignment horizontal="left"/>
      <protection locked="0"/>
    </xf>
    <xf numFmtId="0" fontId="4" fillId="35" borderId="38" xfId="0" applyFont="1" applyFill="1" applyBorder="1" applyAlignment="1" applyProtection="1">
      <alignment horizontal="left"/>
      <protection locked="0"/>
    </xf>
    <xf numFmtId="0" fontId="4" fillId="35" borderId="40" xfId="0" applyFont="1" applyFill="1" applyBorder="1" applyAlignment="1" applyProtection="1">
      <alignment horizontal="left"/>
      <protection locked="0"/>
    </xf>
    <xf numFmtId="0" fontId="4" fillId="35" borderId="18" xfId="0" applyFont="1" applyFill="1" applyBorder="1" applyAlignment="1" applyProtection="1" quotePrefix="1">
      <alignment horizontal="left"/>
      <protection locked="0"/>
    </xf>
    <xf numFmtId="0" fontId="4" fillId="35" borderId="68" xfId="0" applyFont="1" applyFill="1" applyBorder="1" applyAlignment="1" applyProtection="1" quotePrefix="1">
      <alignment horizontal="left"/>
      <protection locked="0"/>
    </xf>
    <xf numFmtId="1" fontId="4" fillId="0" borderId="18" xfId="0" applyNumberFormat="1" applyFont="1" applyFill="1" applyBorder="1" applyAlignment="1" applyProtection="1">
      <alignment horizontal="left"/>
      <protection locked="0"/>
    </xf>
    <xf numFmtId="1" fontId="4" fillId="0" borderId="68" xfId="0" applyNumberFormat="1" applyFont="1" applyFill="1" applyBorder="1" applyAlignment="1" applyProtection="1">
      <alignment horizontal="left"/>
      <protection locked="0"/>
    </xf>
    <xf numFmtId="1" fontId="4" fillId="0" borderId="18" xfId="0" applyNumberFormat="1" applyFont="1" applyFill="1" applyBorder="1" applyAlignment="1" applyProtection="1">
      <alignment horizontal="left"/>
      <protection/>
    </xf>
    <xf numFmtId="1" fontId="4" fillId="0" borderId="68" xfId="0" applyNumberFormat="1" applyFont="1" applyFill="1" applyBorder="1" applyAlignment="1" applyProtection="1">
      <alignment horizontal="left"/>
      <protection/>
    </xf>
    <xf numFmtId="1" fontId="4" fillId="0" borderId="69" xfId="0" applyNumberFormat="1" applyFont="1" applyFill="1" applyBorder="1" applyAlignment="1" applyProtection="1">
      <alignment horizontal="left"/>
      <protection/>
    </xf>
    <xf numFmtId="1" fontId="4" fillId="0" borderId="70" xfId="0" applyNumberFormat="1" applyFont="1" applyFill="1" applyBorder="1" applyAlignment="1" applyProtection="1">
      <alignment horizontal="left"/>
      <protection/>
    </xf>
    <xf numFmtId="1" fontId="4" fillId="0" borderId="17" xfId="0" applyNumberFormat="1" applyFont="1" applyFill="1" applyBorder="1" applyAlignment="1" applyProtection="1">
      <alignment horizontal="left"/>
      <protection/>
    </xf>
    <xf numFmtId="1" fontId="4" fillId="0" borderId="67" xfId="0" applyNumberFormat="1" applyFont="1" applyFill="1" applyBorder="1" applyAlignment="1" applyProtection="1">
      <alignment horizontal="left"/>
      <protection/>
    </xf>
    <xf numFmtId="49" fontId="4" fillId="35" borderId="33" xfId="0" applyNumberFormat="1" applyFont="1" applyFill="1" applyBorder="1" applyAlignment="1" applyProtection="1">
      <alignment horizontal="left"/>
      <protection locked="0"/>
    </xf>
    <xf numFmtId="49" fontId="4" fillId="35" borderId="15" xfId="0" applyNumberFormat="1" applyFont="1" applyFill="1" applyBorder="1" applyAlignment="1" applyProtection="1">
      <alignment horizontal="left"/>
      <protection locked="0"/>
    </xf>
    <xf numFmtId="49" fontId="4" fillId="35" borderId="74" xfId="0" applyNumberFormat="1" applyFont="1" applyFill="1" applyBorder="1" applyAlignment="1" applyProtection="1">
      <alignment horizontal="left"/>
      <protection locked="0"/>
    </xf>
    <xf numFmtId="49" fontId="4" fillId="35" borderId="75" xfId="0" applyNumberFormat="1" applyFont="1" applyFill="1" applyBorder="1" applyAlignment="1" applyProtection="1">
      <alignment horizontal="left"/>
      <protection locked="0"/>
    </xf>
    <xf numFmtId="1" fontId="4" fillId="0" borderId="33" xfId="0" applyNumberFormat="1" applyFont="1" applyBorder="1" applyAlignment="1" applyProtection="1">
      <alignment horizontal="left"/>
      <protection/>
    </xf>
    <xf numFmtId="1" fontId="4" fillId="0" borderId="15" xfId="0" applyNumberFormat="1" applyFont="1" applyBorder="1" applyAlignment="1" applyProtection="1">
      <alignment horizontal="left"/>
      <protection/>
    </xf>
    <xf numFmtId="0" fontId="4" fillId="0" borderId="33" xfId="0" applyFont="1" applyBorder="1" applyAlignment="1" applyProtection="1">
      <alignment horizontal="left"/>
      <protection/>
    </xf>
    <xf numFmtId="0" fontId="4" fillId="0" borderId="15" xfId="0" applyFont="1" applyBorder="1" applyAlignment="1" applyProtection="1">
      <alignment horizontal="left"/>
      <protection/>
    </xf>
    <xf numFmtId="0" fontId="4" fillId="0" borderId="17" xfId="0" applyFont="1" applyBorder="1" applyAlignment="1" applyProtection="1">
      <alignment horizontal="left"/>
      <protection/>
    </xf>
    <xf numFmtId="0" fontId="4" fillId="0" borderId="67" xfId="0" applyFont="1" applyBorder="1" applyAlignment="1" applyProtection="1">
      <alignment horizontal="left"/>
      <protection/>
    </xf>
    <xf numFmtId="0" fontId="4" fillId="0" borderId="18" xfId="0" applyFont="1" applyBorder="1" applyAlignment="1" applyProtection="1">
      <alignment horizontal="left"/>
      <protection/>
    </xf>
    <xf numFmtId="0" fontId="4" fillId="0" borderId="68" xfId="0" applyFont="1" applyBorder="1" applyAlignment="1" applyProtection="1">
      <alignment horizontal="left"/>
      <protection/>
    </xf>
    <xf numFmtId="0" fontId="4" fillId="0" borderId="69" xfId="0" applyFont="1" applyBorder="1" applyAlignment="1" applyProtection="1">
      <alignment horizontal="left"/>
      <protection/>
    </xf>
    <xf numFmtId="0" fontId="4" fillId="0" borderId="70" xfId="0" applyFont="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Formulier afwezigheid"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118</xdr:row>
      <xdr:rowOff>0</xdr:rowOff>
    </xdr:from>
    <xdr:to>
      <xdr:col>6</xdr:col>
      <xdr:colOff>0</xdr:colOff>
      <xdr:row>125</xdr:row>
      <xdr:rowOff>0</xdr:rowOff>
    </xdr:to>
    <xdr:sp>
      <xdr:nvSpPr>
        <xdr:cNvPr id="1" name="Rectangle 1"/>
        <xdr:cNvSpPr>
          <a:spLocks/>
        </xdr:cNvSpPr>
      </xdr:nvSpPr>
      <xdr:spPr>
        <a:xfrm>
          <a:off x="400050" y="11925300"/>
          <a:ext cx="5257800" cy="1562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11</xdr:row>
      <xdr:rowOff>9525</xdr:rowOff>
    </xdr:from>
    <xdr:to>
      <xdr:col>4</xdr:col>
      <xdr:colOff>1771650</xdr:colOff>
      <xdr:row>11</xdr:row>
      <xdr:rowOff>228600</xdr:rowOff>
    </xdr:to>
    <xdr:sp>
      <xdr:nvSpPr>
        <xdr:cNvPr id="1" name="Tekst 1"/>
        <xdr:cNvSpPr txBox="1">
          <a:spLocks noChangeArrowheads="1"/>
        </xdr:cNvSpPr>
      </xdr:nvSpPr>
      <xdr:spPr>
        <a:xfrm>
          <a:off x="1695450" y="2524125"/>
          <a:ext cx="4876800" cy="219075"/>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Beschrijving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xdr:row>
      <xdr:rowOff>66675</xdr:rowOff>
    </xdr:from>
    <xdr:to>
      <xdr:col>15</xdr:col>
      <xdr:colOff>0</xdr:colOff>
      <xdr:row>9</xdr:row>
      <xdr:rowOff>85725</xdr:rowOff>
    </xdr:to>
    <xdr:sp>
      <xdr:nvSpPr>
        <xdr:cNvPr id="1" name="Tekst 2"/>
        <xdr:cNvSpPr txBox="1">
          <a:spLocks noChangeArrowheads="1"/>
        </xdr:cNvSpPr>
      </xdr:nvSpPr>
      <xdr:spPr>
        <a:xfrm>
          <a:off x="15220950" y="962025"/>
          <a:ext cx="4543425" cy="11906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Arial"/>
              <a:ea typeface="Arial"/>
              <a:cs typeface="Arial"/>
            </a:rPr>
            <a:t>1 Onlogische werkwijze
</a:t>
          </a:r>
          <a:r>
            <a:rPr lang="en-US" cap="none" sz="1000" b="1" i="0" u="none" baseline="0">
              <a:solidFill>
                <a:srgbClr val="000000"/>
              </a:solidFill>
              <a:latin typeface="Arial"/>
              <a:ea typeface="Arial"/>
              <a:cs typeface="Arial"/>
            </a:rPr>
            <a:t>2 Onduidelijkheden werksheet
</a:t>
          </a:r>
          <a:r>
            <a:rPr lang="en-US" cap="none" sz="1000" b="1" i="0" u="none" baseline="0">
              <a:solidFill>
                <a:srgbClr val="000000"/>
              </a:solidFill>
              <a:latin typeface="Arial"/>
              <a:ea typeface="Arial"/>
              <a:cs typeface="Arial"/>
            </a:rPr>
            <a:t>3 Overbemanning
</a:t>
          </a:r>
          <a:r>
            <a:rPr lang="en-US" cap="none" sz="1000" b="1" i="0" u="none" baseline="0">
              <a:solidFill>
                <a:srgbClr val="000000"/>
              </a:solidFill>
              <a:latin typeface="Arial"/>
              <a:ea typeface="Arial"/>
              <a:cs typeface="Arial"/>
            </a:rPr>
            <a:t>4 Herwerk
</a:t>
          </a:r>
          <a:r>
            <a:rPr lang="en-US" cap="none" sz="1000" b="1" i="0" u="none" baseline="0">
              <a:solidFill>
                <a:srgbClr val="000000"/>
              </a:solidFill>
              <a:latin typeface="Arial"/>
              <a:ea typeface="Arial"/>
              <a:cs typeface="Arial"/>
            </a:rPr>
            <a:t>5 Onzelfwerkzaamheid
</a:t>
          </a:r>
          <a:r>
            <a:rPr lang="en-US" cap="none" sz="1000" b="1" i="0" u="none" baseline="0">
              <a:solidFill>
                <a:srgbClr val="000000"/>
              </a:solidFill>
              <a:latin typeface="Arial"/>
              <a:ea typeface="Arial"/>
              <a:cs typeface="Arial"/>
            </a:rPr>
            <a:t>6 Laag werktempo
</a:t>
          </a:r>
          <a:r>
            <a:rPr lang="en-US" cap="none" sz="1000" b="1" i="0" u="none" baseline="0">
              <a:solidFill>
                <a:srgbClr val="000000"/>
              </a:solidFill>
              <a:latin typeface="Arial"/>
              <a:ea typeface="Arial"/>
              <a:cs typeface="Arial"/>
            </a:rPr>
            <a:t>7 Anders</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D26"/>
  <sheetViews>
    <sheetView zoomScalePageLayoutView="0" workbookViewId="0" topLeftCell="A1">
      <selection activeCell="C15" sqref="C15"/>
    </sheetView>
  </sheetViews>
  <sheetFormatPr defaultColWidth="0" defaultRowHeight="0" customHeight="1" zeroHeight="1"/>
  <cols>
    <col min="1" max="1" width="11.50390625" style="382" customWidth="1"/>
    <col min="2" max="2" width="34.125" style="382" customWidth="1"/>
    <col min="3" max="3" width="26.125" style="382" customWidth="1"/>
    <col min="4" max="4" width="20.125" style="382" customWidth="1"/>
    <col min="5" max="16384" width="0" style="382" hidden="1" customWidth="1"/>
  </cols>
  <sheetData>
    <row r="1" spans="1:4" ht="12.75" customHeight="1" thickTop="1">
      <c r="A1" s="379"/>
      <c r="B1" s="380"/>
      <c r="C1" s="380"/>
      <c r="D1" s="381"/>
    </row>
    <row r="2" spans="1:4" ht="19.5" customHeight="1">
      <c r="A2" s="383"/>
      <c r="B2" s="384" t="s">
        <v>102</v>
      </c>
      <c r="C2" s="385"/>
      <c r="D2" s="386"/>
    </row>
    <row r="3" spans="1:4" ht="12.75" customHeight="1">
      <c r="A3" s="383"/>
      <c r="B3" s="387"/>
      <c r="C3" s="385"/>
      <c r="D3" s="386"/>
    </row>
    <row r="4" spans="1:4" ht="12.75" customHeight="1">
      <c r="A4" s="383"/>
      <c r="B4" s="385"/>
      <c r="C4" s="385"/>
      <c r="D4" s="386"/>
    </row>
    <row r="5" spans="1:4" ht="12.75" customHeight="1">
      <c r="A5" s="383"/>
      <c r="B5" s="385"/>
      <c r="C5" s="388" t="s">
        <v>103</v>
      </c>
      <c r="D5" s="389"/>
    </row>
    <row r="6" spans="1:4" ht="12.75" customHeight="1">
      <c r="A6" s="383"/>
      <c r="B6" s="385"/>
      <c r="C6" s="390"/>
      <c r="D6" s="386"/>
    </row>
    <row r="7" spans="1:4" ht="12.75" customHeight="1">
      <c r="A7" s="383"/>
      <c r="B7" s="391" t="s">
        <v>104</v>
      </c>
      <c r="C7" s="392"/>
      <c r="D7" s="386"/>
    </row>
    <row r="8" spans="1:4" ht="12.75" customHeight="1">
      <c r="A8" s="383"/>
      <c r="B8" s="391"/>
      <c r="C8" s="393"/>
      <c r="D8" s="386"/>
    </row>
    <row r="9" spans="1:4" ht="12.75" customHeight="1">
      <c r="A9" s="383"/>
      <c r="B9" s="391" t="s">
        <v>105</v>
      </c>
      <c r="C9" s="392"/>
      <c r="D9" s="386"/>
    </row>
    <row r="10" spans="1:4" ht="12.75" customHeight="1">
      <c r="A10" s="383"/>
      <c r="B10" s="391"/>
      <c r="C10" s="393"/>
      <c r="D10" s="386"/>
    </row>
    <row r="11" spans="1:4" ht="12.75" customHeight="1">
      <c r="A11" s="383"/>
      <c r="B11" s="391" t="s">
        <v>106</v>
      </c>
      <c r="C11" s="392"/>
      <c r="D11" s="386"/>
    </row>
    <row r="12" spans="1:4" ht="12.75" customHeight="1">
      <c r="A12" s="383"/>
      <c r="B12" s="391"/>
      <c r="C12" s="393"/>
      <c r="D12" s="386"/>
    </row>
    <row r="13" spans="1:4" ht="12.75" customHeight="1">
      <c r="A13" s="383"/>
      <c r="B13" s="391" t="s">
        <v>107</v>
      </c>
      <c r="C13" s="392"/>
      <c r="D13" s="386"/>
    </row>
    <row r="14" spans="1:4" ht="12.75" customHeight="1">
      <c r="A14" s="383"/>
      <c r="B14" s="391"/>
      <c r="C14" s="393"/>
      <c r="D14" s="386"/>
    </row>
    <row r="15" spans="1:4" ht="12.75" customHeight="1">
      <c r="A15" s="383"/>
      <c r="B15" s="394" t="s">
        <v>14</v>
      </c>
      <c r="C15" s="392"/>
      <c r="D15" s="386"/>
    </row>
    <row r="16" spans="1:4" ht="12.75" customHeight="1">
      <c r="A16" s="383"/>
      <c r="B16" s="391"/>
      <c r="C16" s="393"/>
      <c r="D16" s="386"/>
    </row>
    <row r="17" spans="1:4" ht="12.75" customHeight="1">
      <c r="A17" s="383"/>
      <c r="B17" s="394" t="s">
        <v>14</v>
      </c>
      <c r="C17" s="392"/>
      <c r="D17" s="386"/>
    </row>
    <row r="18" spans="1:4" ht="12.75" customHeight="1">
      <c r="A18" s="383"/>
      <c r="B18" s="391"/>
      <c r="C18" s="393"/>
      <c r="D18" s="386"/>
    </row>
    <row r="19" spans="1:4" ht="12.75" customHeight="1">
      <c r="A19" s="383"/>
      <c r="B19" s="394" t="s">
        <v>14</v>
      </c>
      <c r="C19" s="392"/>
      <c r="D19" s="386"/>
    </row>
    <row r="20" spans="1:4" ht="12.75" customHeight="1">
      <c r="A20" s="383"/>
      <c r="B20" s="391"/>
      <c r="C20" s="393"/>
      <c r="D20" s="386"/>
    </row>
    <row r="21" spans="1:4" ht="12.75" customHeight="1">
      <c r="A21" s="383"/>
      <c r="B21" s="394" t="s">
        <v>14</v>
      </c>
      <c r="C21" s="392"/>
      <c r="D21" s="386"/>
    </row>
    <row r="22" spans="1:4" ht="12.75" customHeight="1">
      <c r="A22" s="383"/>
      <c r="B22" s="391"/>
      <c r="C22" s="393"/>
      <c r="D22" s="386"/>
    </row>
    <row r="23" spans="1:4" ht="12.75" customHeight="1">
      <c r="A23" s="383"/>
      <c r="B23" s="391" t="s">
        <v>80</v>
      </c>
      <c r="C23" s="395">
        <f>SUM(C7+C9+C11+C13+C15+C17+C19+C21)</f>
        <v>0</v>
      </c>
      <c r="D23" s="386"/>
    </row>
    <row r="24" spans="1:4" ht="12.75" customHeight="1">
      <c r="A24" s="383"/>
      <c r="B24" s="385"/>
      <c r="C24" s="385"/>
      <c r="D24" s="386"/>
    </row>
    <row r="25" spans="1:4" ht="12.75" customHeight="1">
      <c r="A25" s="383"/>
      <c r="B25" s="385"/>
      <c r="C25" s="385"/>
      <c r="D25" s="386"/>
    </row>
    <row r="26" spans="1:4" ht="12.75" customHeight="1" thickBot="1">
      <c r="A26" s="396"/>
      <c r="B26" s="397"/>
      <c r="C26" s="397"/>
      <c r="D26" s="398"/>
    </row>
    <row r="27" ht="12.75" customHeight="1" hidden="1" thickTop="1"/>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sheetData>
  <sheetProtection sheet="1" objects="1" scenarios="1"/>
  <printOptions/>
  <pageMargins left="0.75" right="0.75" top="1" bottom="1" header="0.5" footer="0.5"/>
  <pageSetup orientation="portrait" paperSize="3"/>
  <legacyDrawing r:id="rId2"/>
</worksheet>
</file>

<file path=xl/worksheets/sheet10.xml><?xml version="1.0" encoding="utf-8"?>
<worksheet xmlns="http://schemas.openxmlformats.org/spreadsheetml/2006/main" xmlns:r="http://schemas.openxmlformats.org/officeDocument/2006/relationships">
  <sheetPr codeName="Blad9">
    <pageSetUpPr fitToPage="1"/>
  </sheetPr>
  <dimension ref="B1:Q120"/>
  <sheetViews>
    <sheetView showGridLines="0" showZeros="0" zoomScale="75" zoomScaleNormal="75" zoomScaleSheetLayoutView="75" zoomScalePageLayoutView="0" workbookViewId="0" topLeftCell="A1">
      <pane ySplit="13" topLeftCell="A26" activePane="bottomLeft" state="frozen"/>
      <selection pane="topLeft" activeCell="C13" sqref="C13:L112"/>
      <selection pane="bottomLeft" activeCell="C13" sqref="C13:L112"/>
    </sheetView>
  </sheetViews>
  <sheetFormatPr defaultColWidth="0" defaultRowHeight="15.75" zeroHeight="1"/>
  <cols>
    <col min="1" max="2" width="2.625" style="5" customWidth="1"/>
    <col min="3" max="3" width="8.125" style="5" customWidth="1"/>
    <col min="4" max="4" width="40.625" style="2" customWidth="1"/>
    <col min="5" max="5" width="23.625" style="2" customWidth="1"/>
    <col min="6" max="6" width="11.00390625" style="5" customWidth="1"/>
    <col min="7" max="7" width="7.00390625" style="5" customWidth="1"/>
    <col min="8" max="8" width="7.625" style="5" customWidth="1"/>
    <col min="9" max="9" width="10.375" style="5" customWidth="1"/>
    <col min="10" max="10" width="11.875" style="5" customWidth="1"/>
    <col min="11" max="11" width="10.125" style="5" customWidth="1"/>
    <col min="12" max="13" width="2.625" style="5" customWidth="1"/>
    <col min="14" max="14" width="2.625" style="5" hidden="1" customWidth="1"/>
    <col min="15" max="16384" width="0" style="5" hidden="1" customWidth="1"/>
  </cols>
  <sheetData>
    <row r="1" ht="18" customHeight="1" thickBot="1">
      <c r="F1" s="2"/>
    </row>
    <row r="2" spans="2:12" ht="18" customHeight="1" thickTop="1">
      <c r="B2" s="77">
        <f>takenlijst!B2</f>
        <v>0</v>
      </c>
      <c r="C2" s="78"/>
      <c r="D2" s="78"/>
      <c r="E2" s="78"/>
      <c r="F2" s="78"/>
      <c r="G2" s="78"/>
      <c r="H2" s="78"/>
      <c r="I2" s="78"/>
      <c r="J2" s="158"/>
      <c r="K2" s="208"/>
      <c r="L2" s="101">
        <f>takenlijst!N2</f>
        <v>0</v>
      </c>
    </row>
    <row r="3" spans="2:12" ht="18" customHeight="1" thickBot="1">
      <c r="B3" s="79"/>
      <c r="C3" s="2"/>
      <c r="F3" s="2"/>
      <c r="G3" s="2"/>
      <c r="H3" s="2"/>
      <c r="I3" s="2"/>
      <c r="J3" s="80"/>
      <c r="K3" s="187"/>
      <c r="L3" s="119"/>
    </row>
    <row r="4" spans="2:12" ht="18" customHeight="1">
      <c r="B4" s="79"/>
      <c r="C4" s="2"/>
      <c r="D4" s="31" t="s">
        <v>0</v>
      </c>
      <c r="E4" s="112">
        <f>takenlijst!$E$3</f>
        <v>0</v>
      </c>
      <c r="F4" s="80"/>
      <c r="G4" s="327"/>
      <c r="H4" s="328"/>
      <c r="I4" s="329"/>
      <c r="J4" s="330"/>
      <c r="K4" s="2"/>
      <c r="L4" s="81"/>
    </row>
    <row r="5" spans="2:12" ht="18" customHeight="1">
      <c r="B5" s="79"/>
      <c r="C5" s="2"/>
      <c r="D5" s="31" t="s">
        <v>1</v>
      </c>
      <c r="E5" s="113">
        <f>takenlijst!$E$4</f>
        <v>0</v>
      </c>
      <c r="F5" s="80"/>
      <c r="G5" s="323"/>
      <c r="H5" s="28"/>
      <c r="I5" s="24"/>
      <c r="J5" s="325"/>
      <c r="K5" s="2"/>
      <c r="L5" s="81"/>
    </row>
    <row r="6" spans="2:12" ht="18" customHeight="1">
      <c r="B6" s="79"/>
      <c r="C6" s="2"/>
      <c r="D6" s="31" t="s">
        <v>2</v>
      </c>
      <c r="E6" s="114">
        <f>takenlijst!$E$5</f>
        <v>0</v>
      </c>
      <c r="F6" s="80"/>
      <c r="G6" s="323"/>
      <c r="H6" s="28"/>
      <c r="I6" s="24"/>
      <c r="J6" s="325"/>
      <c r="K6" s="2"/>
      <c r="L6" s="81"/>
    </row>
    <row r="7" spans="2:12" ht="18" customHeight="1" thickBot="1">
      <c r="B7" s="79"/>
      <c r="C7" s="2"/>
      <c r="D7" s="31" t="s">
        <v>3</v>
      </c>
      <c r="E7" s="115">
        <f>takenlijst!$E$6</f>
        <v>0</v>
      </c>
      <c r="F7" s="30"/>
      <c r="G7" s="358"/>
      <c r="H7" s="331"/>
      <c r="I7" s="332"/>
      <c r="J7" s="333"/>
      <c r="K7" s="2"/>
      <c r="L7" s="81"/>
    </row>
    <row r="8" spans="2:12" ht="18" customHeight="1">
      <c r="B8" s="79"/>
      <c r="C8" s="1"/>
      <c r="F8" s="2"/>
      <c r="G8" s="359" t="s">
        <v>101</v>
      </c>
      <c r="H8" s="2"/>
      <c r="I8" s="2"/>
      <c r="J8" s="80"/>
      <c r="K8" s="2"/>
      <c r="L8" s="81"/>
    </row>
    <row r="9" spans="2:14" s="202" customFormat="1" ht="18" customHeight="1">
      <c r="B9" s="197"/>
      <c r="C9" s="69" t="s">
        <v>94</v>
      </c>
      <c r="D9" s="198"/>
      <c r="E9" s="198"/>
      <c r="F9" s="198"/>
      <c r="G9" s="198"/>
      <c r="H9" s="198"/>
      <c r="I9" s="128"/>
      <c r="J9" s="213"/>
      <c r="K9" s="207"/>
      <c r="L9" s="199"/>
      <c r="M9" s="201"/>
      <c r="N9" s="201"/>
    </row>
    <row r="10" spans="2:14" s="202" customFormat="1" ht="18" customHeight="1">
      <c r="B10" s="197"/>
      <c r="C10" s="69" t="s">
        <v>95</v>
      </c>
      <c r="D10" s="198"/>
      <c r="E10" s="198"/>
      <c r="F10" s="198"/>
      <c r="G10" s="198"/>
      <c r="H10" s="198"/>
      <c r="I10" s="128"/>
      <c r="J10" s="213"/>
      <c r="K10" s="207"/>
      <c r="L10" s="199"/>
      <c r="M10" s="201"/>
      <c r="N10" s="201"/>
    </row>
    <row r="11" spans="2:14" ht="18" customHeight="1">
      <c r="B11" s="95"/>
      <c r="C11" s="97"/>
      <c r="D11" s="97"/>
      <c r="E11" s="97"/>
      <c r="F11" s="97"/>
      <c r="G11" s="97"/>
      <c r="H11" s="97"/>
      <c r="I11" s="98"/>
      <c r="J11" s="117"/>
      <c r="K11" s="117"/>
      <c r="L11" s="118"/>
      <c r="M11" s="24"/>
      <c r="N11" s="24"/>
    </row>
    <row r="12" spans="2:12" ht="18" customHeight="1">
      <c r="B12" s="79"/>
      <c r="C12" s="10"/>
      <c r="D12" s="10"/>
      <c r="E12" s="10"/>
      <c r="F12" s="10"/>
      <c r="G12" s="10"/>
      <c r="H12" s="10"/>
      <c r="I12" s="10"/>
      <c r="J12" s="10"/>
      <c r="K12" s="10"/>
      <c r="L12" s="81"/>
    </row>
    <row r="13" spans="2:17" s="12" customFormat="1" ht="18" customHeight="1">
      <c r="B13" s="85"/>
      <c r="C13" s="313" t="s">
        <v>6</v>
      </c>
      <c r="D13" s="314" t="s">
        <v>7</v>
      </c>
      <c r="E13" s="315"/>
      <c r="F13" s="313" t="s">
        <v>8</v>
      </c>
      <c r="G13" s="313" t="s">
        <v>9</v>
      </c>
      <c r="H13" s="313" t="s">
        <v>10</v>
      </c>
      <c r="I13" s="313" t="s">
        <v>11</v>
      </c>
      <c r="J13" s="313" t="s">
        <v>96</v>
      </c>
      <c r="K13" s="313" t="s">
        <v>13</v>
      </c>
      <c r="L13" s="181"/>
      <c r="O13" s="15"/>
      <c r="P13" s="15"/>
      <c r="Q13" s="15"/>
    </row>
    <row r="14" spans="2:17" ht="18" customHeight="1">
      <c r="B14" s="79"/>
      <c r="C14" s="206">
        <f>tachtigtwintig!C14</f>
        <v>0</v>
      </c>
      <c r="D14" s="451">
        <f>tachtigtwintig!D14</f>
        <v>0</v>
      </c>
      <c r="E14" s="452"/>
      <c r="F14" s="71">
        <f>tachtigtwintig!F14</f>
        <v>0</v>
      </c>
      <c r="G14" s="19">
        <f>tachtigtwintig!G14</f>
        <v>0</v>
      </c>
      <c r="H14" s="71">
        <f>tachtigtwintig!H14</f>
        <v>0</v>
      </c>
      <c r="I14" s="20">
        <f>tachtigtwintig!I14</f>
        <v>0</v>
      </c>
      <c r="J14" s="17" t="e">
        <f>'waarn.res GEM'!I14</f>
        <v>#DIV/0!</v>
      </c>
      <c r="K14" s="20" t="e">
        <f>((I14*J14)/60)</f>
        <v>#DIV/0!</v>
      </c>
      <c r="L14" s="81"/>
      <c r="O14" s="2"/>
      <c r="P14" s="2"/>
      <c r="Q14" s="2"/>
    </row>
    <row r="15" spans="2:17" ht="18" customHeight="1">
      <c r="B15" s="79"/>
      <c r="C15" s="206">
        <f>tachtigtwintig!C15</f>
        <v>0</v>
      </c>
      <c r="D15" s="451">
        <f>tachtigtwintig!D15</f>
        <v>0</v>
      </c>
      <c r="E15" s="452"/>
      <c r="F15" s="71">
        <f>tachtigtwintig!F15</f>
        <v>0</v>
      </c>
      <c r="G15" s="19">
        <f>tachtigtwintig!G15</f>
        <v>0</v>
      </c>
      <c r="H15" s="71">
        <f>tachtigtwintig!H15</f>
        <v>0</v>
      </c>
      <c r="I15" s="20">
        <f>tachtigtwintig!I15</f>
        <v>0</v>
      </c>
      <c r="J15" s="17" t="e">
        <f>'waarn.res GEM'!I15</f>
        <v>#DIV/0!</v>
      </c>
      <c r="K15" s="20" t="e">
        <f aca="true" t="shared" si="0" ref="K15:K78">((I15*J15)/60)</f>
        <v>#DIV/0!</v>
      </c>
      <c r="L15" s="81"/>
      <c r="O15" s="2"/>
      <c r="P15" s="2"/>
      <c r="Q15" s="2"/>
    </row>
    <row r="16" spans="2:17" ht="18" customHeight="1">
      <c r="B16" s="79"/>
      <c r="C16" s="206">
        <f>tachtigtwintig!C16</f>
        <v>0</v>
      </c>
      <c r="D16" s="451">
        <f>tachtigtwintig!D16</f>
        <v>0</v>
      </c>
      <c r="E16" s="452"/>
      <c r="F16" s="71">
        <f>tachtigtwintig!F16</f>
        <v>0</v>
      </c>
      <c r="G16" s="19">
        <f>tachtigtwintig!G16</f>
        <v>0</v>
      </c>
      <c r="H16" s="71">
        <f>tachtigtwintig!H16</f>
        <v>0</v>
      </c>
      <c r="I16" s="20">
        <f>tachtigtwintig!I16</f>
        <v>0</v>
      </c>
      <c r="J16" s="17" t="e">
        <f>'waarn.res GEM'!I16</f>
        <v>#DIV/0!</v>
      </c>
      <c r="K16" s="20" t="e">
        <f t="shared" si="0"/>
        <v>#DIV/0!</v>
      </c>
      <c r="L16" s="81"/>
      <c r="O16" s="2"/>
      <c r="P16" s="2"/>
      <c r="Q16" s="2"/>
    </row>
    <row r="17" spans="2:17" ht="18" customHeight="1">
      <c r="B17" s="79"/>
      <c r="C17" s="206">
        <f>tachtigtwintig!C17</f>
        <v>0</v>
      </c>
      <c r="D17" s="451">
        <f>tachtigtwintig!D17</f>
        <v>0</v>
      </c>
      <c r="E17" s="452"/>
      <c r="F17" s="71">
        <f>tachtigtwintig!F17</f>
        <v>0</v>
      </c>
      <c r="G17" s="19">
        <f>tachtigtwintig!G17</f>
        <v>0</v>
      </c>
      <c r="H17" s="71">
        <f>tachtigtwintig!H17</f>
        <v>0</v>
      </c>
      <c r="I17" s="20">
        <f>tachtigtwintig!I17</f>
        <v>0</v>
      </c>
      <c r="J17" s="17">
        <f>'waarn.res GEM'!I17</f>
        <v>0</v>
      </c>
      <c r="K17" s="20">
        <f t="shared" si="0"/>
        <v>0</v>
      </c>
      <c r="L17" s="81"/>
      <c r="O17" s="2"/>
      <c r="P17" s="2"/>
      <c r="Q17" s="2"/>
    </row>
    <row r="18" spans="2:17" ht="18" customHeight="1">
      <c r="B18" s="79"/>
      <c r="C18" s="206">
        <f>tachtigtwintig!C18</f>
        <v>0</v>
      </c>
      <c r="D18" s="451">
        <f>tachtigtwintig!D18</f>
        <v>0</v>
      </c>
      <c r="E18" s="452"/>
      <c r="F18" s="71">
        <f>tachtigtwintig!F18</f>
        <v>0</v>
      </c>
      <c r="G18" s="19">
        <f>tachtigtwintig!G18</f>
        <v>0</v>
      </c>
      <c r="H18" s="71">
        <f>tachtigtwintig!H18</f>
        <v>0</v>
      </c>
      <c r="I18" s="20">
        <f>tachtigtwintig!I18</f>
        <v>0</v>
      </c>
      <c r="J18" s="17" t="e">
        <f>'waarn.res GEM'!I18</f>
        <v>#DIV/0!</v>
      </c>
      <c r="K18" s="20" t="e">
        <f t="shared" si="0"/>
        <v>#DIV/0!</v>
      </c>
      <c r="L18" s="81"/>
      <c r="O18" s="2"/>
      <c r="P18" s="2"/>
      <c r="Q18" s="2"/>
    </row>
    <row r="19" spans="2:17" ht="18" customHeight="1">
      <c r="B19" s="79"/>
      <c r="C19" s="206">
        <f>tachtigtwintig!C19</f>
        <v>0</v>
      </c>
      <c r="D19" s="451">
        <f>tachtigtwintig!D19</f>
        <v>0</v>
      </c>
      <c r="E19" s="452"/>
      <c r="F19" s="71">
        <f>tachtigtwintig!F19</f>
        <v>0</v>
      </c>
      <c r="G19" s="19">
        <f>tachtigtwintig!G19</f>
        <v>0</v>
      </c>
      <c r="H19" s="71">
        <f>tachtigtwintig!H19</f>
        <v>0</v>
      </c>
      <c r="I19" s="20">
        <f>tachtigtwintig!I19</f>
        <v>0</v>
      </c>
      <c r="J19" s="17" t="e">
        <f>'waarn.res GEM'!I19</f>
        <v>#DIV/0!</v>
      </c>
      <c r="K19" s="20" t="e">
        <f t="shared" si="0"/>
        <v>#DIV/0!</v>
      </c>
      <c r="L19" s="81"/>
      <c r="O19" s="2"/>
      <c r="P19" s="2"/>
      <c r="Q19" s="2"/>
    </row>
    <row r="20" spans="2:17" ht="18" customHeight="1">
      <c r="B20" s="79"/>
      <c r="C20" s="206">
        <f>tachtigtwintig!C20</f>
        <v>0</v>
      </c>
      <c r="D20" s="451" t="str">
        <f>tachtigtwintig!D20</f>
        <v>Beantwoorden mail</v>
      </c>
      <c r="E20" s="452"/>
      <c r="F20" s="71">
        <f>tachtigtwintig!F20</f>
        <v>0</v>
      </c>
      <c r="G20" s="19" t="str">
        <f>tachtigtwintig!G20</f>
        <v>d</v>
      </c>
      <c r="H20" s="71">
        <f>tachtigtwintig!H20</f>
        <v>25</v>
      </c>
      <c r="I20" s="20">
        <f>tachtigtwintig!I20</f>
        <v>125</v>
      </c>
      <c r="J20" s="17">
        <f>'waarn.res GEM'!I20</f>
        <v>0.02408437566726229</v>
      </c>
      <c r="K20" s="20">
        <f t="shared" si="0"/>
        <v>0.05017578264012977</v>
      </c>
      <c r="L20" s="81"/>
      <c r="O20" s="2"/>
      <c r="P20" s="2"/>
      <c r="Q20" s="2"/>
    </row>
    <row r="21" spans="2:17" ht="18" customHeight="1">
      <c r="B21" s="79"/>
      <c r="C21" s="206">
        <f>tachtigtwintig!C21</f>
        <v>0</v>
      </c>
      <c r="D21" s="451">
        <f>tachtigtwintig!D21</f>
        <v>0</v>
      </c>
      <c r="E21" s="452"/>
      <c r="F21" s="71">
        <f>tachtigtwintig!F21</f>
        <v>0</v>
      </c>
      <c r="G21" s="19">
        <f>tachtigtwintig!G21</f>
        <v>0</v>
      </c>
      <c r="H21" s="71">
        <f>tachtigtwintig!H21</f>
        <v>0</v>
      </c>
      <c r="I21" s="20">
        <f>tachtigtwintig!I21</f>
        <v>0</v>
      </c>
      <c r="J21" s="17" t="e">
        <f>'waarn.res GEM'!I21</f>
        <v>#DIV/0!</v>
      </c>
      <c r="K21" s="20" t="e">
        <f t="shared" si="0"/>
        <v>#DIV/0!</v>
      </c>
      <c r="L21" s="81"/>
      <c r="O21" s="2"/>
      <c r="P21" s="2"/>
      <c r="Q21" s="2"/>
    </row>
    <row r="22" spans="2:17" ht="18" customHeight="1">
      <c r="B22" s="79"/>
      <c r="C22" s="206">
        <f>tachtigtwintig!C22</f>
        <v>0</v>
      </c>
      <c r="D22" s="451">
        <f>tachtigtwintig!D22</f>
        <v>0</v>
      </c>
      <c r="E22" s="452"/>
      <c r="F22" s="71">
        <f>tachtigtwintig!F22</f>
        <v>0</v>
      </c>
      <c r="G22" s="19">
        <f>tachtigtwintig!G22</f>
        <v>0</v>
      </c>
      <c r="H22" s="71">
        <f>tachtigtwintig!H22</f>
        <v>0</v>
      </c>
      <c r="I22" s="20">
        <f>tachtigtwintig!I22</f>
        <v>0</v>
      </c>
      <c r="J22" s="17">
        <f>'waarn.res GEM'!I22</f>
        <v>0</v>
      </c>
      <c r="K22" s="20">
        <f t="shared" si="0"/>
        <v>0</v>
      </c>
      <c r="L22" s="81"/>
      <c r="O22" s="2"/>
      <c r="P22" s="2"/>
      <c r="Q22" s="2"/>
    </row>
    <row r="23" spans="2:17" ht="18" customHeight="1">
      <c r="B23" s="79"/>
      <c r="C23" s="206">
        <f>tachtigtwintig!C23</f>
        <v>0</v>
      </c>
      <c r="D23" s="451">
        <f>tachtigtwintig!D23</f>
        <v>0</v>
      </c>
      <c r="E23" s="452"/>
      <c r="F23" s="71">
        <f>tachtigtwintig!F23</f>
        <v>0</v>
      </c>
      <c r="G23" s="19">
        <f>tachtigtwintig!G23</f>
        <v>0</v>
      </c>
      <c r="H23" s="71">
        <f>tachtigtwintig!H23</f>
        <v>0</v>
      </c>
      <c r="I23" s="20">
        <f>tachtigtwintig!I23</f>
        <v>0</v>
      </c>
      <c r="J23" s="17">
        <f>'waarn.res GEM'!I23</f>
        <v>0</v>
      </c>
      <c r="K23" s="20">
        <f t="shared" si="0"/>
        <v>0</v>
      </c>
      <c r="L23" s="81"/>
      <c r="O23" s="2"/>
      <c r="P23" s="2"/>
      <c r="Q23" s="2"/>
    </row>
    <row r="24" spans="2:17" ht="18" customHeight="1">
      <c r="B24" s="79"/>
      <c r="C24" s="206">
        <f>tachtigtwintig!C24</f>
        <v>0</v>
      </c>
      <c r="D24" s="451" t="str">
        <f>tachtigtwintig!D24</f>
        <v>Houden van functioneringsgesprek</v>
      </c>
      <c r="E24" s="452"/>
      <c r="F24" s="71">
        <f>tachtigtwintig!F24</f>
        <v>0</v>
      </c>
      <c r="G24" s="19" t="str">
        <f>tachtigtwintig!G24</f>
        <v>J</v>
      </c>
      <c r="H24" s="71">
        <f>tachtigtwintig!H24</f>
        <v>15</v>
      </c>
      <c r="I24" s="20">
        <f>tachtigtwintig!I24</f>
        <v>0.28680688336520077</v>
      </c>
      <c r="J24" s="17">
        <f>'waarn.res GEM'!I24</f>
        <v>1.3222222222222222</v>
      </c>
      <c r="K24" s="20">
        <f t="shared" si="0"/>
        <v>0.0063203739111960915</v>
      </c>
      <c r="L24" s="81"/>
      <c r="O24" s="2"/>
      <c r="P24" s="2"/>
      <c r="Q24" s="2"/>
    </row>
    <row r="25" spans="2:17" ht="18" customHeight="1">
      <c r="B25" s="79"/>
      <c r="C25" s="206">
        <f>tachtigtwintig!C25</f>
        <v>0</v>
      </c>
      <c r="D25" s="451" t="str">
        <f>tachtigtwintig!D25</f>
        <v>Declaratieproces</v>
      </c>
      <c r="E25" s="452"/>
      <c r="F25" s="71">
        <f>tachtigtwintig!F25</f>
        <v>0</v>
      </c>
      <c r="G25" s="19">
        <f>tachtigtwintig!G25</f>
        <v>0</v>
      </c>
      <c r="H25" s="71">
        <f>tachtigtwintig!H25</f>
        <v>0</v>
      </c>
      <c r="I25" s="20">
        <f>tachtigtwintig!I25</f>
        <v>0</v>
      </c>
      <c r="J25" s="17" t="e">
        <f>'waarn.res GEM'!I25</f>
        <v>#DIV/0!</v>
      </c>
      <c r="K25" s="20" t="e">
        <f t="shared" si="0"/>
        <v>#DIV/0!</v>
      </c>
      <c r="L25" s="81"/>
      <c r="O25" s="2"/>
      <c r="P25" s="2"/>
      <c r="Q25" s="2"/>
    </row>
    <row r="26" spans="2:17" ht="18" customHeight="1">
      <c r="B26" s="79"/>
      <c r="C26" s="206">
        <f>tachtigtwintig!C26</f>
        <v>0</v>
      </c>
      <c r="D26" s="451" t="str">
        <f>tachtigtwintig!D26</f>
        <v>P&amp;O</v>
      </c>
      <c r="E26" s="452"/>
      <c r="F26" s="71">
        <f>tachtigtwintig!F26</f>
        <v>0</v>
      </c>
      <c r="G26" s="19">
        <f>tachtigtwintig!G26</f>
        <v>0</v>
      </c>
      <c r="H26" s="71">
        <f>tachtigtwintig!H26</f>
        <v>0</v>
      </c>
      <c r="I26" s="20">
        <f>tachtigtwintig!I26</f>
        <v>0</v>
      </c>
      <c r="J26" s="17">
        <f>'waarn.res GEM'!I26</f>
        <v>0</v>
      </c>
      <c r="K26" s="20">
        <f t="shared" si="0"/>
        <v>0</v>
      </c>
      <c r="L26" s="81"/>
      <c r="O26" s="2"/>
      <c r="P26" s="2"/>
      <c r="Q26" s="2"/>
    </row>
    <row r="27" spans="2:17" ht="18" customHeight="1">
      <c r="B27" s="79"/>
      <c r="C27" s="206">
        <f>tachtigtwintig!C27</f>
        <v>0</v>
      </c>
      <c r="D27" s="451" t="str">
        <f>tachtigtwintig!D27</f>
        <v>Verwerken retourinformatie</v>
      </c>
      <c r="E27" s="452"/>
      <c r="F27" s="71">
        <f>tachtigtwintig!F27</f>
        <v>0</v>
      </c>
      <c r="G27" s="19" t="str">
        <f>tachtigtwintig!G27</f>
        <v>m</v>
      </c>
      <c r="H27" s="71">
        <f>tachtigtwintig!H27</f>
        <v>2</v>
      </c>
      <c r="I27" s="20">
        <f>tachtigtwintig!I27</f>
        <v>0.46511627906976744</v>
      </c>
      <c r="J27" s="17">
        <f>'waarn.res GEM'!I27</f>
        <v>0.5</v>
      </c>
      <c r="K27" s="20">
        <f t="shared" si="0"/>
        <v>0.003875968992248062</v>
      </c>
      <c r="L27" s="81"/>
      <c r="O27" s="2"/>
      <c r="P27" s="2"/>
      <c r="Q27" s="2"/>
    </row>
    <row r="28" spans="2:17" ht="18" customHeight="1">
      <c r="B28" s="79"/>
      <c r="C28" s="206">
        <f>tachtigtwintig!C28</f>
        <v>0</v>
      </c>
      <c r="D28" s="451">
        <f>tachtigtwintig!D28</f>
        <v>0</v>
      </c>
      <c r="E28" s="452"/>
      <c r="F28" s="71">
        <f>tachtigtwintig!F28</f>
        <v>0</v>
      </c>
      <c r="G28" s="19">
        <f>tachtigtwintig!G28</f>
        <v>0</v>
      </c>
      <c r="H28" s="71">
        <f>tachtigtwintig!H28</f>
        <v>0</v>
      </c>
      <c r="I28" s="20">
        <f>tachtigtwintig!I28</f>
        <v>0</v>
      </c>
      <c r="J28" s="17">
        <f>'waarn.res GEM'!I28</f>
        <v>0</v>
      </c>
      <c r="K28" s="20">
        <f t="shared" si="0"/>
        <v>0</v>
      </c>
      <c r="L28" s="81"/>
      <c r="O28" s="2"/>
      <c r="P28" s="2"/>
      <c r="Q28" s="2"/>
    </row>
    <row r="29" spans="2:17" ht="18" customHeight="1">
      <c r="B29" s="79"/>
      <c r="C29" s="206">
        <f>tachtigtwintig!C29</f>
        <v>0</v>
      </c>
      <c r="D29" s="451">
        <f>tachtigtwintig!D29</f>
        <v>0</v>
      </c>
      <c r="E29" s="452"/>
      <c r="F29" s="71">
        <f>tachtigtwintig!F29</f>
        <v>0</v>
      </c>
      <c r="G29" s="19">
        <f>tachtigtwintig!G29</f>
        <v>0</v>
      </c>
      <c r="H29" s="71">
        <f>tachtigtwintig!H29</f>
        <v>0</v>
      </c>
      <c r="I29" s="20">
        <f>tachtigtwintig!I29</f>
        <v>0</v>
      </c>
      <c r="J29" s="17">
        <f>'waarn.res GEM'!I29</f>
        <v>0</v>
      </c>
      <c r="K29" s="20">
        <f t="shared" si="0"/>
        <v>0</v>
      </c>
      <c r="L29" s="81"/>
      <c r="O29" s="2"/>
      <c r="P29" s="2"/>
      <c r="Q29" s="2"/>
    </row>
    <row r="30" spans="2:17" ht="18" customHeight="1">
      <c r="B30" s="79"/>
      <c r="C30" s="206">
        <f>tachtigtwintig!C30</f>
        <v>0</v>
      </c>
      <c r="D30" s="451">
        <f>tachtigtwintig!D30</f>
        <v>0</v>
      </c>
      <c r="E30" s="452"/>
      <c r="F30" s="71">
        <f>tachtigtwintig!F30</f>
        <v>0</v>
      </c>
      <c r="G30" s="19">
        <f>tachtigtwintig!G30</f>
        <v>0</v>
      </c>
      <c r="H30" s="71">
        <f>tachtigtwintig!H30</f>
        <v>0</v>
      </c>
      <c r="I30" s="20">
        <f>tachtigtwintig!I30</f>
        <v>0</v>
      </c>
      <c r="J30" s="17" t="e">
        <f>'waarn.res GEM'!I30</f>
        <v>#DIV/0!</v>
      </c>
      <c r="K30" s="20" t="e">
        <f t="shared" si="0"/>
        <v>#DIV/0!</v>
      </c>
      <c r="L30" s="81"/>
      <c r="O30" s="2"/>
      <c r="P30" s="2"/>
      <c r="Q30" s="2"/>
    </row>
    <row r="31" spans="2:17" ht="18" customHeight="1">
      <c r="B31" s="79"/>
      <c r="C31" s="206">
        <f>tachtigtwintig!C31</f>
        <v>0</v>
      </c>
      <c r="D31" s="451" t="str">
        <f>tachtigtwintig!D31</f>
        <v>Debiteurenbeheer</v>
      </c>
      <c r="E31" s="452"/>
      <c r="F31" s="71">
        <f>tachtigtwintig!F31</f>
        <v>0</v>
      </c>
      <c r="G31" s="19" t="str">
        <f>tachtigtwintig!G31</f>
        <v>w</v>
      </c>
      <c r="H31" s="71">
        <f>tachtigtwintig!H31</f>
        <v>1</v>
      </c>
      <c r="I31" s="20">
        <f>tachtigtwintig!I31</f>
        <v>1</v>
      </c>
      <c r="J31" s="17">
        <f>'waarn.res GEM'!I31</f>
        <v>0.5</v>
      </c>
      <c r="K31" s="20">
        <f t="shared" si="0"/>
        <v>0.008333333333333333</v>
      </c>
      <c r="L31" s="81"/>
      <c r="O31" s="2"/>
      <c r="P31" s="2"/>
      <c r="Q31" s="2"/>
    </row>
    <row r="32" spans="2:17" ht="18" customHeight="1">
      <c r="B32" s="79"/>
      <c r="C32" s="206">
        <f>tachtigtwintig!C32</f>
        <v>0</v>
      </c>
      <c r="D32" s="451">
        <f>tachtigtwintig!D32</f>
        <v>0</v>
      </c>
      <c r="E32" s="452"/>
      <c r="F32" s="71">
        <f>tachtigtwintig!F32</f>
        <v>0</v>
      </c>
      <c r="G32" s="19">
        <f>tachtigtwintig!G32</f>
        <v>0</v>
      </c>
      <c r="H32" s="71">
        <f>tachtigtwintig!H32</f>
        <v>0</v>
      </c>
      <c r="I32" s="20">
        <f>tachtigtwintig!I32</f>
        <v>0</v>
      </c>
      <c r="J32" s="17">
        <f>'waarn.res GEM'!I32</f>
        <v>0</v>
      </c>
      <c r="K32" s="20">
        <f t="shared" si="0"/>
        <v>0</v>
      </c>
      <c r="L32" s="81"/>
      <c r="O32" s="2"/>
      <c r="P32" s="2"/>
      <c r="Q32" s="2"/>
    </row>
    <row r="33" spans="2:17" ht="18" customHeight="1">
      <c r="B33" s="79"/>
      <c r="C33" s="206">
        <f>tachtigtwintig!C33</f>
        <v>0</v>
      </c>
      <c r="D33" s="451">
        <f>tachtigtwintig!D33</f>
        <v>0</v>
      </c>
      <c r="E33" s="452"/>
      <c r="F33" s="71">
        <f>tachtigtwintig!F33</f>
        <v>0</v>
      </c>
      <c r="G33" s="19">
        <f>tachtigtwintig!G33</f>
        <v>0</v>
      </c>
      <c r="H33" s="71">
        <f>tachtigtwintig!H33</f>
        <v>0</v>
      </c>
      <c r="I33" s="20">
        <f>tachtigtwintig!I33</f>
        <v>0</v>
      </c>
      <c r="J33" s="17">
        <f>'waarn.res GEM'!I33</f>
        <v>0</v>
      </c>
      <c r="K33" s="20">
        <f t="shared" si="0"/>
        <v>0</v>
      </c>
      <c r="L33" s="81"/>
      <c r="O33" s="2"/>
      <c r="P33" s="2"/>
      <c r="Q33" s="2"/>
    </row>
    <row r="34" spans="2:17" ht="18" customHeight="1">
      <c r="B34" s="79"/>
      <c r="C34" s="206">
        <f>tachtigtwintig!C34</f>
        <v>0</v>
      </c>
      <c r="D34" s="451" t="str">
        <f>tachtigtwintig!D34</f>
        <v>Beoordelingsgesprekken</v>
      </c>
      <c r="E34" s="452"/>
      <c r="F34" s="71">
        <f>tachtigtwintig!F34</f>
        <v>0</v>
      </c>
      <c r="G34" s="19" t="str">
        <f>tachtigtwintig!G34</f>
        <v>J</v>
      </c>
      <c r="H34" s="71">
        <f>tachtigtwintig!H34</f>
        <v>15</v>
      </c>
      <c r="I34" s="20">
        <f>tachtigtwintig!I34</f>
        <v>0.28680688336520077</v>
      </c>
      <c r="J34" s="17">
        <f>'waarn.res GEM'!I34</f>
        <v>1.4450625400357373</v>
      </c>
      <c r="K34" s="20">
        <f t="shared" si="0"/>
        <v>0.006907564722924174</v>
      </c>
      <c r="L34" s="81"/>
      <c r="O34" s="2"/>
      <c r="P34" s="2"/>
      <c r="Q34" s="2"/>
    </row>
    <row r="35" spans="2:17" ht="18" customHeight="1">
      <c r="B35" s="79"/>
      <c r="C35" s="206">
        <f>tachtigtwintig!C35</f>
        <v>0</v>
      </c>
      <c r="D35" s="451">
        <f>tachtigtwintig!D35</f>
        <v>0</v>
      </c>
      <c r="E35" s="452"/>
      <c r="F35" s="71">
        <f>tachtigtwintig!F35</f>
        <v>0</v>
      </c>
      <c r="G35" s="19">
        <f>tachtigtwintig!G35</f>
        <v>0</v>
      </c>
      <c r="H35" s="71">
        <f>tachtigtwintig!H35</f>
        <v>0</v>
      </c>
      <c r="I35" s="20">
        <f>tachtigtwintig!I35</f>
        <v>0</v>
      </c>
      <c r="J35" s="17">
        <f>'waarn.res GEM'!I35</f>
        <v>0</v>
      </c>
      <c r="K35" s="20">
        <f t="shared" si="0"/>
        <v>0</v>
      </c>
      <c r="L35" s="81"/>
      <c r="O35" s="2"/>
      <c r="P35" s="2"/>
      <c r="Q35" s="2"/>
    </row>
    <row r="36" spans="2:17" ht="18" customHeight="1">
      <c r="B36" s="79"/>
      <c r="C36" s="206">
        <f>tachtigtwintig!C36</f>
        <v>0</v>
      </c>
      <c r="D36" s="451">
        <f>tachtigtwintig!D36</f>
        <v>0</v>
      </c>
      <c r="E36" s="452"/>
      <c r="F36" s="71">
        <f>tachtigtwintig!F36</f>
        <v>0</v>
      </c>
      <c r="G36" s="19">
        <f>tachtigtwintig!G36</f>
        <v>0</v>
      </c>
      <c r="H36" s="71">
        <f>tachtigtwintig!H36</f>
        <v>0</v>
      </c>
      <c r="I36" s="20">
        <f>tachtigtwintig!I36</f>
        <v>0</v>
      </c>
      <c r="J36" s="17">
        <f>'waarn.res GEM'!I36</f>
        <v>0</v>
      </c>
      <c r="K36" s="20">
        <f t="shared" si="0"/>
        <v>0</v>
      </c>
      <c r="L36" s="81"/>
      <c r="O36" s="2"/>
      <c r="P36" s="2"/>
      <c r="Q36" s="2"/>
    </row>
    <row r="37" spans="2:17" ht="18" customHeight="1">
      <c r="B37" s="79"/>
      <c r="C37" s="206">
        <f>tachtigtwintig!C37</f>
        <v>0</v>
      </c>
      <c r="D37" s="451">
        <f>tachtigtwintig!D37</f>
        <v>0</v>
      </c>
      <c r="E37" s="452"/>
      <c r="F37" s="71">
        <f>tachtigtwintig!F37</f>
        <v>0</v>
      </c>
      <c r="G37" s="19">
        <f>tachtigtwintig!G37</f>
        <v>0</v>
      </c>
      <c r="H37" s="71">
        <f>tachtigtwintig!H37</f>
        <v>0</v>
      </c>
      <c r="I37" s="20">
        <f>tachtigtwintig!I37</f>
        <v>0</v>
      </c>
      <c r="J37" s="17">
        <f>'waarn.res GEM'!I37</f>
        <v>0</v>
      </c>
      <c r="K37" s="20">
        <f t="shared" si="0"/>
        <v>0</v>
      </c>
      <c r="L37" s="81"/>
      <c r="O37" s="2"/>
      <c r="P37" s="2"/>
      <c r="Q37" s="2"/>
    </row>
    <row r="38" spans="2:17" ht="18" customHeight="1">
      <c r="B38" s="79"/>
      <c r="C38" s="206">
        <f>tachtigtwintig!C38</f>
        <v>0</v>
      </c>
      <c r="D38" s="451">
        <f>tachtigtwintig!D38</f>
        <v>0</v>
      </c>
      <c r="E38" s="452"/>
      <c r="F38" s="71">
        <f>tachtigtwintig!F38</f>
        <v>0</v>
      </c>
      <c r="G38" s="19">
        <f>tachtigtwintig!G38</f>
        <v>0</v>
      </c>
      <c r="H38" s="71">
        <f>tachtigtwintig!H38</f>
        <v>0</v>
      </c>
      <c r="I38" s="20">
        <f>tachtigtwintig!I38</f>
        <v>0</v>
      </c>
      <c r="J38" s="17">
        <f>'waarn.res GEM'!I38</f>
        <v>0</v>
      </c>
      <c r="K38" s="20">
        <f t="shared" si="0"/>
        <v>0</v>
      </c>
      <c r="L38" s="81"/>
      <c r="O38" s="2"/>
      <c r="P38" s="2"/>
      <c r="Q38" s="2"/>
    </row>
    <row r="39" spans="2:17" ht="18" customHeight="1">
      <c r="B39" s="79"/>
      <c r="C39" s="206">
        <f>tachtigtwintig!C39</f>
        <v>0</v>
      </c>
      <c r="D39" s="451">
        <f>tachtigtwintig!D39</f>
        <v>0</v>
      </c>
      <c r="E39" s="452"/>
      <c r="F39" s="71">
        <f>tachtigtwintig!F39</f>
        <v>0</v>
      </c>
      <c r="G39" s="19">
        <f>tachtigtwintig!G39</f>
        <v>0</v>
      </c>
      <c r="H39" s="71">
        <f>tachtigtwintig!H39</f>
        <v>0</v>
      </c>
      <c r="I39" s="20">
        <f>tachtigtwintig!I39</f>
        <v>0</v>
      </c>
      <c r="J39" s="17">
        <f>'waarn.res GEM'!I39</f>
        <v>0</v>
      </c>
      <c r="K39" s="20">
        <f t="shared" si="0"/>
        <v>0</v>
      </c>
      <c r="L39" s="81"/>
      <c r="O39" s="2"/>
      <c r="P39" s="2"/>
      <c r="Q39" s="2"/>
    </row>
    <row r="40" spans="2:17" ht="18" customHeight="1">
      <c r="B40" s="79"/>
      <c r="C40" s="206">
        <f>tachtigtwintig!C40</f>
        <v>0</v>
      </c>
      <c r="D40" s="451">
        <f>tachtigtwintig!D40</f>
        <v>0</v>
      </c>
      <c r="E40" s="452"/>
      <c r="F40" s="71">
        <f>tachtigtwintig!F40</f>
        <v>0</v>
      </c>
      <c r="G40" s="19">
        <f>tachtigtwintig!G40</f>
        <v>0</v>
      </c>
      <c r="H40" s="71">
        <f>tachtigtwintig!H40</f>
        <v>0</v>
      </c>
      <c r="I40" s="20">
        <f>tachtigtwintig!I40</f>
        <v>0</v>
      </c>
      <c r="J40" s="17">
        <f>'waarn.res GEM'!I40</f>
        <v>0</v>
      </c>
      <c r="K40" s="20">
        <f t="shared" si="0"/>
        <v>0</v>
      </c>
      <c r="L40" s="81"/>
      <c r="O40" s="2"/>
      <c r="P40" s="2"/>
      <c r="Q40" s="2"/>
    </row>
    <row r="41" spans="2:17" ht="18" customHeight="1">
      <c r="B41" s="79"/>
      <c r="C41" s="206">
        <f>tachtigtwintig!C41</f>
        <v>0</v>
      </c>
      <c r="D41" s="451" t="str">
        <f>tachtigtwintig!D41</f>
        <v>Wegwerken onvolledige declaraties</v>
      </c>
      <c r="E41" s="452"/>
      <c r="F41" s="71">
        <f>tachtigtwintig!F41</f>
        <v>0</v>
      </c>
      <c r="G41" s="19" t="str">
        <f>tachtigtwintig!G41</f>
        <v>m</v>
      </c>
      <c r="H41" s="71">
        <f>tachtigtwintig!H41</f>
        <v>1</v>
      </c>
      <c r="I41" s="20">
        <f>tachtigtwintig!I41</f>
        <v>0.23255813953488372</v>
      </c>
      <c r="J41" s="17">
        <f>'waarn.res GEM'!I41</f>
        <v>0.7225312700178687</v>
      </c>
      <c r="K41" s="20">
        <f t="shared" si="0"/>
        <v>0.0028005087985188705</v>
      </c>
      <c r="L41" s="81"/>
      <c r="O41" s="2"/>
      <c r="P41" s="2"/>
      <c r="Q41" s="2"/>
    </row>
    <row r="42" spans="2:17" ht="18" customHeight="1">
      <c r="B42" s="79"/>
      <c r="C42" s="206">
        <f>tachtigtwintig!C42</f>
        <v>0</v>
      </c>
      <c r="D42" s="451">
        <f>tachtigtwintig!D42</f>
        <v>0</v>
      </c>
      <c r="E42" s="452"/>
      <c r="F42" s="71">
        <f>tachtigtwintig!F42</f>
        <v>0</v>
      </c>
      <c r="G42" s="19">
        <f>tachtigtwintig!G42</f>
        <v>0</v>
      </c>
      <c r="H42" s="71">
        <f>tachtigtwintig!H42</f>
        <v>0</v>
      </c>
      <c r="I42" s="20">
        <f>tachtigtwintig!I42</f>
        <v>0</v>
      </c>
      <c r="J42" s="17">
        <f>'waarn.res GEM'!I42</f>
        <v>0</v>
      </c>
      <c r="K42" s="20">
        <f t="shared" si="0"/>
        <v>0</v>
      </c>
      <c r="L42" s="81"/>
      <c r="O42" s="2"/>
      <c r="P42" s="2"/>
      <c r="Q42" s="2"/>
    </row>
    <row r="43" spans="2:17" ht="18" customHeight="1">
      <c r="B43" s="79"/>
      <c r="C43" s="206">
        <f>tachtigtwintig!C43</f>
        <v>0</v>
      </c>
      <c r="D43" s="451">
        <f>tachtigtwintig!D43</f>
        <v>0</v>
      </c>
      <c r="E43" s="452"/>
      <c r="F43" s="71">
        <f>tachtigtwintig!F43</f>
        <v>0</v>
      </c>
      <c r="G43" s="19">
        <f>tachtigtwintig!G43</f>
        <v>0</v>
      </c>
      <c r="H43" s="71">
        <f>tachtigtwintig!H43</f>
        <v>0</v>
      </c>
      <c r="I43" s="20">
        <f>tachtigtwintig!I43</f>
        <v>0</v>
      </c>
      <c r="J43" s="17">
        <f>'waarn.res GEM'!I43</f>
        <v>0</v>
      </c>
      <c r="K43" s="20">
        <f t="shared" si="0"/>
        <v>0</v>
      </c>
      <c r="L43" s="81"/>
      <c r="O43" s="2"/>
      <c r="P43" s="2"/>
      <c r="Q43" s="2"/>
    </row>
    <row r="44" spans="2:17" ht="18" customHeight="1">
      <c r="B44" s="79"/>
      <c r="C44" s="206">
        <f>tachtigtwintig!C44</f>
        <v>0</v>
      </c>
      <c r="D44" s="451">
        <f>tachtigtwintig!D44</f>
        <v>0</v>
      </c>
      <c r="E44" s="452"/>
      <c r="F44" s="71">
        <f>tachtigtwintig!F44</f>
        <v>0</v>
      </c>
      <c r="G44" s="19">
        <f>tachtigtwintig!G44</f>
        <v>0</v>
      </c>
      <c r="H44" s="71">
        <f>tachtigtwintig!H44</f>
        <v>0</v>
      </c>
      <c r="I44" s="20">
        <f>tachtigtwintig!I44</f>
        <v>0</v>
      </c>
      <c r="J44" s="17">
        <f>'waarn.res GEM'!I44</f>
        <v>0</v>
      </c>
      <c r="K44" s="20">
        <f t="shared" si="0"/>
        <v>0</v>
      </c>
      <c r="L44" s="81"/>
      <c r="O44" s="2"/>
      <c r="P44" s="2"/>
      <c r="Q44" s="2"/>
    </row>
    <row r="45" spans="2:17" ht="18" customHeight="1">
      <c r="B45" s="79"/>
      <c r="C45" s="206">
        <f>tachtigtwintig!C45</f>
        <v>0</v>
      </c>
      <c r="D45" s="451">
        <f>tachtigtwintig!D45</f>
        <v>0</v>
      </c>
      <c r="E45" s="452"/>
      <c r="F45" s="71">
        <f>tachtigtwintig!F45</f>
        <v>0</v>
      </c>
      <c r="G45" s="19">
        <f>tachtigtwintig!G45</f>
        <v>0</v>
      </c>
      <c r="H45" s="71">
        <f>tachtigtwintig!H45</f>
        <v>0</v>
      </c>
      <c r="I45" s="20">
        <f>tachtigtwintig!I45</f>
        <v>0</v>
      </c>
      <c r="J45" s="17">
        <f>'waarn.res GEM'!I45</f>
        <v>0</v>
      </c>
      <c r="K45" s="20">
        <f t="shared" si="0"/>
        <v>0</v>
      </c>
      <c r="L45" s="81"/>
      <c r="O45" s="2"/>
      <c r="P45" s="2"/>
      <c r="Q45" s="2"/>
    </row>
    <row r="46" spans="2:17" ht="18" customHeight="1">
      <c r="B46" s="79"/>
      <c r="C46" s="206">
        <f>tachtigtwintig!C46</f>
        <v>0</v>
      </c>
      <c r="D46" s="451">
        <f>tachtigtwintig!D46</f>
        <v>0</v>
      </c>
      <c r="E46" s="452"/>
      <c r="F46" s="71">
        <f>tachtigtwintig!F46</f>
        <v>0</v>
      </c>
      <c r="G46" s="19">
        <f>tachtigtwintig!G46</f>
        <v>0</v>
      </c>
      <c r="H46" s="71">
        <f>tachtigtwintig!H46</f>
        <v>0</v>
      </c>
      <c r="I46" s="20">
        <f>tachtigtwintig!I46</f>
        <v>0</v>
      </c>
      <c r="J46" s="17">
        <f>'waarn.res GEM'!I46</f>
        <v>0</v>
      </c>
      <c r="K46" s="20">
        <f t="shared" si="0"/>
        <v>0</v>
      </c>
      <c r="L46" s="81"/>
      <c r="O46" s="2"/>
      <c r="P46" s="2"/>
      <c r="Q46" s="2"/>
    </row>
    <row r="47" spans="2:17" ht="39" customHeight="1" hidden="1">
      <c r="B47" s="79"/>
      <c r="C47" s="206">
        <f>tachtigtwintig!C47</f>
        <v>0</v>
      </c>
      <c r="D47" s="451">
        <f>tachtigtwintig!D47</f>
        <v>0</v>
      </c>
      <c r="E47" s="452"/>
      <c r="F47" s="71">
        <f>tachtigtwintig!F47</f>
        <v>0</v>
      </c>
      <c r="G47" s="19">
        <f>tachtigtwintig!G47</f>
        <v>0</v>
      </c>
      <c r="H47" s="71">
        <f>tachtigtwintig!H47</f>
        <v>0</v>
      </c>
      <c r="I47" s="20">
        <f>tachtigtwintig!I47</f>
        <v>0</v>
      </c>
      <c r="J47" s="17">
        <f>'waarn.res GEM'!I47</f>
        <v>0</v>
      </c>
      <c r="K47" s="20">
        <f t="shared" si="0"/>
        <v>0</v>
      </c>
      <c r="L47" s="81"/>
      <c r="O47" s="2"/>
      <c r="P47" s="2"/>
      <c r="Q47" s="2"/>
    </row>
    <row r="48" spans="2:17" ht="18" customHeight="1" hidden="1">
      <c r="B48" s="79"/>
      <c r="C48" s="206">
        <f>tachtigtwintig!C48</f>
        <v>0</v>
      </c>
      <c r="D48" s="451">
        <f>tachtigtwintig!D48</f>
        <v>0</v>
      </c>
      <c r="E48" s="452"/>
      <c r="F48" s="71">
        <f>tachtigtwintig!F48</f>
        <v>0</v>
      </c>
      <c r="G48" s="19">
        <f>tachtigtwintig!G48</f>
        <v>0</v>
      </c>
      <c r="H48" s="71">
        <f>tachtigtwintig!H48</f>
        <v>0</v>
      </c>
      <c r="I48" s="20">
        <f>tachtigtwintig!I48</f>
        <v>0</v>
      </c>
      <c r="J48" s="17">
        <f>'waarn.res GEM'!I48</f>
        <v>0</v>
      </c>
      <c r="K48" s="20">
        <f t="shared" si="0"/>
        <v>0</v>
      </c>
      <c r="L48" s="81"/>
      <c r="O48" s="2"/>
      <c r="P48" s="2"/>
      <c r="Q48" s="2"/>
    </row>
    <row r="49" spans="2:17" ht="18" customHeight="1" hidden="1">
      <c r="B49" s="79"/>
      <c r="C49" s="206">
        <f>tachtigtwintig!C49</f>
        <v>0</v>
      </c>
      <c r="D49" s="451">
        <f>tachtigtwintig!D49</f>
        <v>0</v>
      </c>
      <c r="E49" s="452"/>
      <c r="F49" s="71">
        <f>tachtigtwintig!F49</f>
        <v>0</v>
      </c>
      <c r="G49" s="19">
        <f>tachtigtwintig!G49</f>
        <v>0</v>
      </c>
      <c r="H49" s="71">
        <f>tachtigtwintig!H49</f>
        <v>0</v>
      </c>
      <c r="I49" s="20">
        <f>tachtigtwintig!I49</f>
        <v>0</v>
      </c>
      <c r="J49" s="17">
        <f>'waarn.res GEM'!I49</f>
        <v>0</v>
      </c>
      <c r="K49" s="20">
        <f t="shared" si="0"/>
        <v>0</v>
      </c>
      <c r="L49" s="81"/>
      <c r="O49" s="2"/>
      <c r="P49" s="2"/>
      <c r="Q49" s="2"/>
    </row>
    <row r="50" spans="2:17" ht="18" customHeight="1" hidden="1">
      <c r="B50" s="79"/>
      <c r="C50" s="206">
        <f>tachtigtwintig!C50</f>
        <v>0</v>
      </c>
      <c r="D50" s="451">
        <f>tachtigtwintig!D50</f>
        <v>0</v>
      </c>
      <c r="E50" s="452"/>
      <c r="F50" s="71">
        <f>tachtigtwintig!F50</f>
        <v>0</v>
      </c>
      <c r="G50" s="19">
        <f>tachtigtwintig!G50</f>
        <v>0</v>
      </c>
      <c r="H50" s="71">
        <f>tachtigtwintig!H50</f>
        <v>0</v>
      </c>
      <c r="I50" s="20">
        <f>tachtigtwintig!I50</f>
        <v>0</v>
      </c>
      <c r="J50" s="17">
        <f>'waarn.res GEM'!I50</f>
        <v>0</v>
      </c>
      <c r="K50" s="20">
        <f t="shared" si="0"/>
        <v>0</v>
      </c>
      <c r="L50" s="81"/>
      <c r="O50" s="2"/>
      <c r="P50" s="2"/>
      <c r="Q50" s="2"/>
    </row>
    <row r="51" spans="2:17" ht="18" customHeight="1" hidden="1">
      <c r="B51" s="79"/>
      <c r="C51" s="206">
        <f>tachtigtwintig!C51</f>
        <v>0</v>
      </c>
      <c r="D51" s="451">
        <f>tachtigtwintig!D51</f>
        <v>0</v>
      </c>
      <c r="E51" s="452"/>
      <c r="F51" s="71">
        <f>tachtigtwintig!F51</f>
        <v>0</v>
      </c>
      <c r="G51" s="19">
        <f>tachtigtwintig!G51</f>
        <v>0</v>
      </c>
      <c r="H51" s="71">
        <f>tachtigtwintig!H51</f>
        <v>0</v>
      </c>
      <c r="I51" s="20">
        <f>tachtigtwintig!I51</f>
        <v>0</v>
      </c>
      <c r="J51" s="17">
        <f>'waarn.res GEM'!I51</f>
        <v>0</v>
      </c>
      <c r="K51" s="20">
        <f t="shared" si="0"/>
        <v>0</v>
      </c>
      <c r="L51" s="81"/>
      <c r="O51" s="2"/>
      <c r="P51" s="2"/>
      <c r="Q51" s="2"/>
    </row>
    <row r="52" spans="2:17" ht="18" customHeight="1" hidden="1">
      <c r="B52" s="79"/>
      <c r="C52" s="206">
        <f>tachtigtwintig!C52</f>
        <v>0</v>
      </c>
      <c r="D52" s="451">
        <f>tachtigtwintig!D52</f>
        <v>0</v>
      </c>
      <c r="E52" s="452"/>
      <c r="F52" s="71">
        <f>tachtigtwintig!F52</f>
        <v>0</v>
      </c>
      <c r="G52" s="19">
        <f>tachtigtwintig!G52</f>
        <v>0</v>
      </c>
      <c r="H52" s="71">
        <f>tachtigtwintig!H52</f>
        <v>0</v>
      </c>
      <c r="I52" s="20">
        <f>tachtigtwintig!I52</f>
        <v>0</v>
      </c>
      <c r="J52" s="17">
        <f>'waarn.res GEM'!I52</f>
        <v>0</v>
      </c>
      <c r="K52" s="20">
        <f t="shared" si="0"/>
        <v>0</v>
      </c>
      <c r="L52" s="81"/>
      <c r="O52" s="2"/>
      <c r="P52" s="2"/>
      <c r="Q52" s="2"/>
    </row>
    <row r="53" spans="2:17" ht="18" customHeight="1" hidden="1">
      <c r="B53" s="79"/>
      <c r="C53" s="206">
        <f>tachtigtwintig!C53</f>
        <v>0</v>
      </c>
      <c r="D53" s="451">
        <f>tachtigtwintig!D53</f>
        <v>0</v>
      </c>
      <c r="E53" s="452"/>
      <c r="F53" s="71">
        <f>tachtigtwintig!F53</f>
        <v>0</v>
      </c>
      <c r="G53" s="19">
        <f>tachtigtwintig!G53</f>
        <v>0</v>
      </c>
      <c r="H53" s="71">
        <f>tachtigtwintig!H53</f>
        <v>0</v>
      </c>
      <c r="I53" s="20">
        <f>tachtigtwintig!I53</f>
        <v>0</v>
      </c>
      <c r="J53" s="17">
        <f>'waarn.res GEM'!I53</f>
        <v>0</v>
      </c>
      <c r="K53" s="20">
        <f t="shared" si="0"/>
        <v>0</v>
      </c>
      <c r="L53" s="81"/>
      <c r="O53" s="2"/>
      <c r="P53" s="2"/>
      <c r="Q53" s="2"/>
    </row>
    <row r="54" spans="2:17" ht="18" customHeight="1" hidden="1">
      <c r="B54" s="79"/>
      <c r="C54" s="206">
        <f>tachtigtwintig!C54</f>
        <v>0</v>
      </c>
      <c r="D54" s="451">
        <f>tachtigtwintig!D54</f>
        <v>0</v>
      </c>
      <c r="E54" s="452"/>
      <c r="F54" s="71">
        <f>tachtigtwintig!F54</f>
        <v>0</v>
      </c>
      <c r="G54" s="19">
        <f>tachtigtwintig!G54</f>
        <v>0</v>
      </c>
      <c r="H54" s="71">
        <f>tachtigtwintig!H54</f>
        <v>0</v>
      </c>
      <c r="I54" s="20">
        <f>tachtigtwintig!I54</f>
        <v>0</v>
      </c>
      <c r="J54" s="17">
        <f>'waarn.res GEM'!I54</f>
        <v>0</v>
      </c>
      <c r="K54" s="20">
        <f t="shared" si="0"/>
        <v>0</v>
      </c>
      <c r="L54" s="81"/>
      <c r="O54" s="2"/>
      <c r="P54" s="2"/>
      <c r="Q54" s="2"/>
    </row>
    <row r="55" spans="2:17" ht="18" customHeight="1" hidden="1">
      <c r="B55" s="79"/>
      <c r="C55" s="206">
        <f>tachtigtwintig!C55</f>
        <v>0</v>
      </c>
      <c r="D55" s="451">
        <f>tachtigtwintig!D55</f>
        <v>0</v>
      </c>
      <c r="E55" s="452"/>
      <c r="F55" s="71">
        <f>tachtigtwintig!F55</f>
        <v>0</v>
      </c>
      <c r="G55" s="19">
        <f>tachtigtwintig!G55</f>
        <v>0</v>
      </c>
      <c r="H55" s="71">
        <f>tachtigtwintig!H55</f>
        <v>0</v>
      </c>
      <c r="I55" s="20">
        <f>tachtigtwintig!I55</f>
        <v>0</v>
      </c>
      <c r="J55" s="17">
        <f>'waarn.res GEM'!I55</f>
        <v>0</v>
      </c>
      <c r="K55" s="20">
        <f t="shared" si="0"/>
        <v>0</v>
      </c>
      <c r="L55" s="81"/>
      <c r="O55" s="2"/>
      <c r="P55" s="2"/>
      <c r="Q55" s="2"/>
    </row>
    <row r="56" spans="2:17" ht="18" customHeight="1" hidden="1">
      <c r="B56" s="79"/>
      <c r="C56" s="206">
        <f>tachtigtwintig!C56</f>
        <v>0</v>
      </c>
      <c r="D56" s="451">
        <f>tachtigtwintig!D56</f>
        <v>0</v>
      </c>
      <c r="E56" s="452"/>
      <c r="F56" s="71">
        <f>tachtigtwintig!F56</f>
        <v>0</v>
      </c>
      <c r="G56" s="19">
        <f>tachtigtwintig!G56</f>
        <v>0</v>
      </c>
      <c r="H56" s="71">
        <f>tachtigtwintig!H56</f>
        <v>0</v>
      </c>
      <c r="I56" s="20">
        <f>tachtigtwintig!I56</f>
        <v>0</v>
      </c>
      <c r="J56" s="17">
        <f>'waarn.res GEM'!I56</f>
        <v>0</v>
      </c>
      <c r="K56" s="20">
        <f t="shared" si="0"/>
        <v>0</v>
      </c>
      <c r="L56" s="81"/>
      <c r="O56" s="2"/>
      <c r="P56" s="2"/>
      <c r="Q56" s="2"/>
    </row>
    <row r="57" spans="2:17" ht="18" customHeight="1" hidden="1">
      <c r="B57" s="79"/>
      <c r="C57" s="206">
        <f>tachtigtwintig!C57</f>
        <v>0</v>
      </c>
      <c r="D57" s="451">
        <f>tachtigtwintig!D57</f>
        <v>0</v>
      </c>
      <c r="E57" s="452"/>
      <c r="F57" s="71">
        <f>tachtigtwintig!F57</f>
        <v>0</v>
      </c>
      <c r="G57" s="19">
        <f>tachtigtwintig!G57</f>
        <v>0</v>
      </c>
      <c r="H57" s="71">
        <f>tachtigtwintig!H57</f>
        <v>0</v>
      </c>
      <c r="I57" s="20">
        <f>tachtigtwintig!I57</f>
        <v>0</v>
      </c>
      <c r="J57" s="17">
        <f>'waarn.res GEM'!I57</f>
        <v>0</v>
      </c>
      <c r="K57" s="20">
        <f t="shared" si="0"/>
        <v>0</v>
      </c>
      <c r="L57" s="81"/>
      <c r="O57" s="2"/>
      <c r="P57" s="2"/>
      <c r="Q57" s="2"/>
    </row>
    <row r="58" spans="2:17" ht="18" customHeight="1" hidden="1">
      <c r="B58" s="79"/>
      <c r="C58" s="206">
        <f>tachtigtwintig!C58</f>
        <v>0</v>
      </c>
      <c r="D58" s="451">
        <f>tachtigtwintig!D58</f>
        <v>0</v>
      </c>
      <c r="E58" s="452"/>
      <c r="F58" s="71">
        <f>tachtigtwintig!F58</f>
        <v>0</v>
      </c>
      <c r="G58" s="19">
        <f>tachtigtwintig!G58</f>
        <v>0</v>
      </c>
      <c r="H58" s="71">
        <f>tachtigtwintig!H58</f>
        <v>0</v>
      </c>
      <c r="I58" s="20">
        <f>tachtigtwintig!I58</f>
        <v>0</v>
      </c>
      <c r="J58" s="17">
        <f>'waarn.res GEM'!I58</f>
        <v>0</v>
      </c>
      <c r="K58" s="20">
        <f t="shared" si="0"/>
        <v>0</v>
      </c>
      <c r="L58" s="81"/>
      <c r="O58" s="2"/>
      <c r="P58" s="2"/>
      <c r="Q58" s="2"/>
    </row>
    <row r="59" spans="2:17" ht="18" customHeight="1" hidden="1">
      <c r="B59" s="79"/>
      <c r="C59" s="206">
        <f>tachtigtwintig!C59</f>
        <v>0</v>
      </c>
      <c r="D59" s="451">
        <f>tachtigtwintig!D59</f>
        <v>0</v>
      </c>
      <c r="E59" s="452"/>
      <c r="F59" s="71">
        <f>tachtigtwintig!F59</f>
        <v>0</v>
      </c>
      <c r="G59" s="19">
        <f>tachtigtwintig!G59</f>
        <v>0</v>
      </c>
      <c r="H59" s="71">
        <f>tachtigtwintig!H59</f>
        <v>0</v>
      </c>
      <c r="I59" s="20">
        <f>tachtigtwintig!I59</f>
        <v>0</v>
      </c>
      <c r="J59" s="17">
        <f>'waarn.res GEM'!I59</f>
        <v>0</v>
      </c>
      <c r="K59" s="20">
        <f t="shared" si="0"/>
        <v>0</v>
      </c>
      <c r="L59" s="81"/>
      <c r="O59" s="2"/>
      <c r="P59" s="2"/>
      <c r="Q59" s="2"/>
    </row>
    <row r="60" spans="2:17" ht="18" customHeight="1" hidden="1">
      <c r="B60" s="79"/>
      <c r="C60" s="206">
        <f>tachtigtwintig!C60</f>
        <v>0</v>
      </c>
      <c r="D60" s="451">
        <f>tachtigtwintig!D60</f>
        <v>0</v>
      </c>
      <c r="E60" s="452"/>
      <c r="F60" s="71">
        <f>tachtigtwintig!F60</f>
        <v>0</v>
      </c>
      <c r="G60" s="19">
        <f>tachtigtwintig!G60</f>
        <v>0</v>
      </c>
      <c r="H60" s="71">
        <f>tachtigtwintig!H60</f>
        <v>0</v>
      </c>
      <c r="I60" s="20">
        <f>tachtigtwintig!I60</f>
        <v>0</v>
      </c>
      <c r="J60" s="17">
        <f>'waarn.res GEM'!I60</f>
        <v>0</v>
      </c>
      <c r="K60" s="20">
        <f t="shared" si="0"/>
        <v>0</v>
      </c>
      <c r="L60" s="81"/>
      <c r="O60" s="2"/>
      <c r="P60" s="2"/>
      <c r="Q60" s="2"/>
    </row>
    <row r="61" spans="2:17" ht="18" customHeight="1" hidden="1">
      <c r="B61" s="79"/>
      <c r="C61" s="206">
        <f>tachtigtwintig!C61</f>
        <v>0</v>
      </c>
      <c r="D61" s="451">
        <f>tachtigtwintig!D61</f>
        <v>0</v>
      </c>
      <c r="E61" s="452"/>
      <c r="F61" s="71">
        <f>tachtigtwintig!F61</f>
        <v>0</v>
      </c>
      <c r="G61" s="19">
        <f>tachtigtwintig!G61</f>
        <v>0</v>
      </c>
      <c r="H61" s="71">
        <f>tachtigtwintig!H61</f>
        <v>0</v>
      </c>
      <c r="I61" s="20">
        <f>tachtigtwintig!I61</f>
        <v>0</v>
      </c>
      <c r="J61" s="17">
        <f>'waarn.res GEM'!I61</f>
        <v>0</v>
      </c>
      <c r="K61" s="20">
        <f t="shared" si="0"/>
        <v>0</v>
      </c>
      <c r="L61" s="81"/>
      <c r="O61" s="2"/>
      <c r="P61" s="2"/>
      <c r="Q61" s="2"/>
    </row>
    <row r="62" spans="2:17" ht="18" customHeight="1" hidden="1">
      <c r="B62" s="79"/>
      <c r="C62" s="206">
        <f>tachtigtwintig!C62</f>
        <v>0</v>
      </c>
      <c r="D62" s="451">
        <f>tachtigtwintig!D62</f>
        <v>0</v>
      </c>
      <c r="E62" s="452"/>
      <c r="F62" s="71">
        <f>tachtigtwintig!F62</f>
        <v>0</v>
      </c>
      <c r="G62" s="19">
        <f>tachtigtwintig!G62</f>
        <v>0</v>
      </c>
      <c r="H62" s="71">
        <f>tachtigtwintig!H62</f>
        <v>0</v>
      </c>
      <c r="I62" s="20">
        <f>tachtigtwintig!I62</f>
        <v>0</v>
      </c>
      <c r="J62" s="17">
        <f>'waarn.res GEM'!I62</f>
        <v>0</v>
      </c>
      <c r="K62" s="20">
        <f t="shared" si="0"/>
        <v>0</v>
      </c>
      <c r="L62" s="81"/>
      <c r="O62" s="2"/>
      <c r="P62" s="2"/>
      <c r="Q62" s="2"/>
    </row>
    <row r="63" spans="2:17" ht="18" customHeight="1" hidden="1">
      <c r="B63" s="79"/>
      <c r="C63" s="206">
        <f>tachtigtwintig!C63</f>
        <v>0</v>
      </c>
      <c r="D63" s="451">
        <f>tachtigtwintig!D63</f>
        <v>0</v>
      </c>
      <c r="E63" s="452"/>
      <c r="F63" s="71">
        <f>tachtigtwintig!F63</f>
        <v>0</v>
      </c>
      <c r="G63" s="19">
        <f>tachtigtwintig!G63</f>
        <v>0</v>
      </c>
      <c r="H63" s="71">
        <f>tachtigtwintig!H63</f>
        <v>0</v>
      </c>
      <c r="I63" s="20">
        <f>tachtigtwintig!I63</f>
        <v>0</v>
      </c>
      <c r="J63" s="17">
        <f>'waarn.res GEM'!I63</f>
        <v>0</v>
      </c>
      <c r="K63" s="20">
        <f t="shared" si="0"/>
        <v>0</v>
      </c>
      <c r="L63" s="81"/>
      <c r="O63" s="2"/>
      <c r="P63" s="2"/>
      <c r="Q63" s="2"/>
    </row>
    <row r="64" spans="2:17" ht="18" customHeight="1" hidden="1">
      <c r="B64" s="79"/>
      <c r="C64" s="206">
        <f>tachtigtwintig!C64</f>
        <v>0</v>
      </c>
      <c r="D64" s="451">
        <f>tachtigtwintig!D64</f>
        <v>0</v>
      </c>
      <c r="E64" s="452"/>
      <c r="F64" s="71">
        <f>tachtigtwintig!F64</f>
        <v>0</v>
      </c>
      <c r="G64" s="19">
        <f>tachtigtwintig!G64</f>
        <v>0</v>
      </c>
      <c r="H64" s="71">
        <f>tachtigtwintig!H64</f>
        <v>0</v>
      </c>
      <c r="I64" s="20">
        <f>tachtigtwintig!I64</f>
        <v>0</v>
      </c>
      <c r="J64" s="17">
        <f>'waarn.res GEM'!I64</f>
        <v>0</v>
      </c>
      <c r="K64" s="20">
        <f t="shared" si="0"/>
        <v>0</v>
      </c>
      <c r="L64" s="81"/>
      <c r="O64" s="2"/>
      <c r="P64" s="2"/>
      <c r="Q64" s="2"/>
    </row>
    <row r="65" spans="2:17" ht="18" customHeight="1" hidden="1">
      <c r="B65" s="79"/>
      <c r="C65" s="206">
        <f>tachtigtwintig!C65</f>
        <v>0</v>
      </c>
      <c r="D65" s="451">
        <f>tachtigtwintig!D65</f>
        <v>0</v>
      </c>
      <c r="E65" s="452"/>
      <c r="F65" s="71">
        <f>tachtigtwintig!F65</f>
        <v>0</v>
      </c>
      <c r="G65" s="19">
        <f>tachtigtwintig!G65</f>
        <v>0</v>
      </c>
      <c r="H65" s="71">
        <f>tachtigtwintig!H65</f>
        <v>0</v>
      </c>
      <c r="I65" s="20">
        <f>tachtigtwintig!I65</f>
        <v>0</v>
      </c>
      <c r="J65" s="17">
        <f>'waarn.res GEM'!I65</f>
        <v>0</v>
      </c>
      <c r="K65" s="20">
        <f t="shared" si="0"/>
        <v>0</v>
      </c>
      <c r="L65" s="81"/>
      <c r="O65" s="2"/>
      <c r="P65" s="2"/>
      <c r="Q65" s="2"/>
    </row>
    <row r="66" spans="2:17" ht="18" customHeight="1" hidden="1">
      <c r="B66" s="79"/>
      <c r="C66" s="206">
        <f>tachtigtwintig!C66</f>
        <v>0</v>
      </c>
      <c r="D66" s="451">
        <f>tachtigtwintig!D66</f>
        <v>0</v>
      </c>
      <c r="E66" s="452"/>
      <c r="F66" s="71">
        <f>tachtigtwintig!F66</f>
        <v>0</v>
      </c>
      <c r="G66" s="19">
        <f>tachtigtwintig!G66</f>
        <v>0</v>
      </c>
      <c r="H66" s="71">
        <f>tachtigtwintig!H66</f>
        <v>0</v>
      </c>
      <c r="I66" s="20">
        <f>tachtigtwintig!I66</f>
        <v>0</v>
      </c>
      <c r="J66" s="17">
        <f>'waarn.res GEM'!I66</f>
        <v>0</v>
      </c>
      <c r="K66" s="20">
        <f t="shared" si="0"/>
        <v>0</v>
      </c>
      <c r="L66" s="81"/>
      <c r="O66" s="2"/>
      <c r="P66" s="2"/>
      <c r="Q66" s="2"/>
    </row>
    <row r="67" spans="2:17" ht="18" customHeight="1" hidden="1">
      <c r="B67" s="79"/>
      <c r="C67" s="206">
        <f>tachtigtwintig!C67</f>
        <v>0</v>
      </c>
      <c r="D67" s="451">
        <f>tachtigtwintig!D67</f>
        <v>0</v>
      </c>
      <c r="E67" s="452"/>
      <c r="F67" s="71">
        <f>tachtigtwintig!F67</f>
        <v>0</v>
      </c>
      <c r="G67" s="19">
        <f>tachtigtwintig!G67</f>
        <v>0</v>
      </c>
      <c r="H67" s="71">
        <f>tachtigtwintig!H67</f>
        <v>0</v>
      </c>
      <c r="I67" s="20">
        <f>tachtigtwintig!I67</f>
        <v>0</v>
      </c>
      <c r="J67" s="17">
        <f>'waarn.res GEM'!I67</f>
        <v>0</v>
      </c>
      <c r="K67" s="20">
        <f t="shared" si="0"/>
        <v>0</v>
      </c>
      <c r="L67" s="81"/>
      <c r="O67" s="2"/>
      <c r="P67" s="2"/>
      <c r="Q67" s="2"/>
    </row>
    <row r="68" spans="2:17" ht="18" customHeight="1" hidden="1">
      <c r="B68" s="79"/>
      <c r="C68" s="206">
        <f>tachtigtwintig!C68</f>
        <v>0</v>
      </c>
      <c r="D68" s="451">
        <f>tachtigtwintig!D68</f>
        <v>0</v>
      </c>
      <c r="E68" s="452"/>
      <c r="F68" s="71">
        <f>tachtigtwintig!F68</f>
        <v>0</v>
      </c>
      <c r="G68" s="19">
        <f>tachtigtwintig!G68</f>
        <v>0</v>
      </c>
      <c r="H68" s="71">
        <f>tachtigtwintig!H68</f>
        <v>0</v>
      </c>
      <c r="I68" s="20">
        <f>tachtigtwintig!I68</f>
        <v>0</v>
      </c>
      <c r="J68" s="17">
        <f>'waarn.res GEM'!I68</f>
        <v>0</v>
      </c>
      <c r="K68" s="20">
        <f t="shared" si="0"/>
        <v>0</v>
      </c>
      <c r="L68" s="81"/>
      <c r="O68" s="2"/>
      <c r="P68" s="2"/>
      <c r="Q68" s="2"/>
    </row>
    <row r="69" spans="2:17" ht="18" customHeight="1" hidden="1">
      <c r="B69" s="79"/>
      <c r="C69" s="206">
        <f>tachtigtwintig!C69</f>
        <v>0</v>
      </c>
      <c r="D69" s="451">
        <f>tachtigtwintig!D69</f>
        <v>0</v>
      </c>
      <c r="E69" s="452"/>
      <c r="F69" s="71">
        <f>tachtigtwintig!F69</f>
        <v>0</v>
      </c>
      <c r="G69" s="19">
        <f>tachtigtwintig!G69</f>
        <v>0</v>
      </c>
      <c r="H69" s="71">
        <f>tachtigtwintig!H69</f>
        <v>0</v>
      </c>
      <c r="I69" s="20">
        <f>tachtigtwintig!I69</f>
        <v>0</v>
      </c>
      <c r="J69" s="17">
        <f>'waarn.res GEM'!I69</f>
        <v>0</v>
      </c>
      <c r="K69" s="20">
        <f t="shared" si="0"/>
        <v>0</v>
      </c>
      <c r="L69" s="81"/>
      <c r="O69" s="2"/>
      <c r="P69" s="2"/>
      <c r="Q69" s="2"/>
    </row>
    <row r="70" spans="2:17" ht="18" customHeight="1" hidden="1">
      <c r="B70" s="79"/>
      <c r="C70" s="206">
        <f>tachtigtwintig!C70</f>
        <v>0</v>
      </c>
      <c r="D70" s="451">
        <f>tachtigtwintig!D70</f>
        <v>0</v>
      </c>
      <c r="E70" s="452"/>
      <c r="F70" s="71">
        <f>tachtigtwintig!F70</f>
        <v>0</v>
      </c>
      <c r="G70" s="19">
        <f>tachtigtwintig!G70</f>
        <v>0</v>
      </c>
      <c r="H70" s="71">
        <f>tachtigtwintig!H70</f>
        <v>0</v>
      </c>
      <c r="I70" s="20">
        <f>tachtigtwintig!I70</f>
        <v>0</v>
      </c>
      <c r="J70" s="17">
        <f>'waarn.res GEM'!I70</f>
        <v>0</v>
      </c>
      <c r="K70" s="20">
        <f t="shared" si="0"/>
        <v>0</v>
      </c>
      <c r="L70" s="81"/>
      <c r="O70" s="2"/>
      <c r="P70" s="2"/>
      <c r="Q70" s="2"/>
    </row>
    <row r="71" spans="2:17" ht="18" customHeight="1" hidden="1">
      <c r="B71" s="79"/>
      <c r="C71" s="206">
        <f>tachtigtwintig!C71</f>
        <v>0</v>
      </c>
      <c r="D71" s="451">
        <f>tachtigtwintig!D71</f>
        <v>0</v>
      </c>
      <c r="E71" s="452"/>
      <c r="F71" s="71">
        <f>tachtigtwintig!F71</f>
        <v>0</v>
      </c>
      <c r="G71" s="19">
        <f>tachtigtwintig!G71</f>
        <v>0</v>
      </c>
      <c r="H71" s="71">
        <f>tachtigtwintig!H71</f>
        <v>0</v>
      </c>
      <c r="I71" s="20">
        <f>tachtigtwintig!I71</f>
        <v>0</v>
      </c>
      <c r="J71" s="17">
        <f>'waarn.res GEM'!I71</f>
        <v>0</v>
      </c>
      <c r="K71" s="20">
        <f t="shared" si="0"/>
        <v>0</v>
      </c>
      <c r="L71" s="81"/>
      <c r="O71" s="2"/>
      <c r="P71" s="2"/>
      <c r="Q71" s="2"/>
    </row>
    <row r="72" spans="2:17" ht="18" customHeight="1" hidden="1">
      <c r="B72" s="79"/>
      <c r="C72" s="206">
        <f>tachtigtwintig!C72</f>
        <v>0</v>
      </c>
      <c r="D72" s="451">
        <f>tachtigtwintig!D72</f>
        <v>0</v>
      </c>
      <c r="E72" s="452"/>
      <c r="F72" s="71">
        <f>tachtigtwintig!F72</f>
        <v>0</v>
      </c>
      <c r="G72" s="19">
        <f>tachtigtwintig!G72</f>
        <v>0</v>
      </c>
      <c r="H72" s="71">
        <f>tachtigtwintig!H72</f>
        <v>0</v>
      </c>
      <c r="I72" s="20">
        <f>tachtigtwintig!I72</f>
        <v>0</v>
      </c>
      <c r="J72" s="17">
        <f>'waarn.res GEM'!I72</f>
        <v>0</v>
      </c>
      <c r="K72" s="20">
        <f t="shared" si="0"/>
        <v>0</v>
      </c>
      <c r="L72" s="81"/>
      <c r="O72" s="2"/>
      <c r="P72" s="2"/>
      <c r="Q72" s="2"/>
    </row>
    <row r="73" spans="2:12" ht="18" customHeight="1" hidden="1">
      <c r="B73" s="79"/>
      <c r="C73" s="206">
        <f>tachtigtwintig!C73</f>
        <v>0</v>
      </c>
      <c r="D73" s="451">
        <f>tachtigtwintig!D73</f>
        <v>0</v>
      </c>
      <c r="E73" s="452"/>
      <c r="F73" s="71">
        <f>tachtigtwintig!F73</f>
        <v>0</v>
      </c>
      <c r="G73" s="19">
        <f>tachtigtwintig!G73</f>
        <v>0</v>
      </c>
      <c r="H73" s="71">
        <f>tachtigtwintig!H73</f>
        <v>0</v>
      </c>
      <c r="I73" s="20">
        <f>tachtigtwintig!I73</f>
        <v>0</v>
      </c>
      <c r="J73" s="17">
        <f>'waarn.res GEM'!I73</f>
        <v>0</v>
      </c>
      <c r="K73" s="20">
        <f t="shared" si="0"/>
        <v>0</v>
      </c>
      <c r="L73" s="81"/>
    </row>
    <row r="74" spans="2:12" ht="18" customHeight="1" hidden="1">
      <c r="B74" s="79"/>
      <c r="C74" s="206">
        <f>tachtigtwintig!C74</f>
        <v>0</v>
      </c>
      <c r="D74" s="451">
        <f>tachtigtwintig!D74</f>
        <v>0</v>
      </c>
      <c r="E74" s="452"/>
      <c r="F74" s="71">
        <f>tachtigtwintig!F74</f>
        <v>0</v>
      </c>
      <c r="G74" s="19">
        <f>tachtigtwintig!G74</f>
        <v>0</v>
      </c>
      <c r="H74" s="71">
        <f>tachtigtwintig!H74</f>
        <v>0</v>
      </c>
      <c r="I74" s="20">
        <f>tachtigtwintig!I74</f>
        <v>0</v>
      </c>
      <c r="J74" s="17">
        <f>'waarn.res GEM'!I74</f>
        <v>0</v>
      </c>
      <c r="K74" s="20">
        <f t="shared" si="0"/>
        <v>0</v>
      </c>
      <c r="L74" s="81"/>
    </row>
    <row r="75" spans="2:12" ht="18" customHeight="1" hidden="1">
      <c r="B75" s="79"/>
      <c r="C75" s="206">
        <f>tachtigtwintig!C75</f>
        <v>0</v>
      </c>
      <c r="D75" s="451">
        <f>tachtigtwintig!D75</f>
        <v>0</v>
      </c>
      <c r="E75" s="452"/>
      <c r="F75" s="71">
        <f>tachtigtwintig!F75</f>
        <v>0</v>
      </c>
      <c r="G75" s="19">
        <f>tachtigtwintig!G75</f>
        <v>0</v>
      </c>
      <c r="H75" s="71">
        <f>tachtigtwintig!H75</f>
        <v>0</v>
      </c>
      <c r="I75" s="20">
        <f>tachtigtwintig!I75</f>
        <v>0</v>
      </c>
      <c r="J75" s="17">
        <f>'waarn.res GEM'!I75</f>
        <v>0</v>
      </c>
      <c r="K75" s="20">
        <f t="shared" si="0"/>
        <v>0</v>
      </c>
      <c r="L75" s="81"/>
    </row>
    <row r="76" spans="2:12" ht="18" customHeight="1" hidden="1">
      <c r="B76" s="79"/>
      <c r="C76" s="206">
        <f>tachtigtwintig!C76</f>
        <v>0</v>
      </c>
      <c r="D76" s="451">
        <f>tachtigtwintig!D76</f>
        <v>0</v>
      </c>
      <c r="E76" s="452"/>
      <c r="F76" s="71">
        <f>tachtigtwintig!F76</f>
        <v>0</v>
      </c>
      <c r="G76" s="19">
        <f>tachtigtwintig!G76</f>
        <v>0</v>
      </c>
      <c r="H76" s="71">
        <f>tachtigtwintig!H76</f>
        <v>0</v>
      </c>
      <c r="I76" s="20">
        <f>tachtigtwintig!I76</f>
        <v>0</v>
      </c>
      <c r="J76" s="17">
        <f>'waarn.res GEM'!I76</f>
        <v>0</v>
      </c>
      <c r="K76" s="20">
        <f t="shared" si="0"/>
        <v>0</v>
      </c>
      <c r="L76" s="81"/>
    </row>
    <row r="77" spans="2:12" ht="18" customHeight="1" hidden="1">
      <c r="B77" s="79"/>
      <c r="C77" s="206">
        <f>tachtigtwintig!C77</f>
        <v>0</v>
      </c>
      <c r="D77" s="451">
        <f>tachtigtwintig!D77</f>
        <v>0</v>
      </c>
      <c r="E77" s="452"/>
      <c r="F77" s="71">
        <f>tachtigtwintig!F77</f>
        <v>0</v>
      </c>
      <c r="G77" s="19">
        <f>tachtigtwintig!G77</f>
        <v>0</v>
      </c>
      <c r="H77" s="71">
        <f>tachtigtwintig!H77</f>
        <v>0</v>
      </c>
      <c r="I77" s="20">
        <f>tachtigtwintig!I77</f>
        <v>0</v>
      </c>
      <c r="J77" s="17">
        <f>'waarn.res GEM'!I77</f>
        <v>0</v>
      </c>
      <c r="K77" s="20">
        <f t="shared" si="0"/>
        <v>0</v>
      </c>
      <c r="L77" s="81"/>
    </row>
    <row r="78" spans="2:12" ht="18" customHeight="1" hidden="1">
      <c r="B78" s="79"/>
      <c r="C78" s="206">
        <f>tachtigtwintig!C78</f>
        <v>0</v>
      </c>
      <c r="D78" s="451">
        <f>tachtigtwintig!D78</f>
        <v>0</v>
      </c>
      <c r="E78" s="452"/>
      <c r="F78" s="71">
        <f>tachtigtwintig!F78</f>
        <v>0</v>
      </c>
      <c r="G78" s="19">
        <f>tachtigtwintig!G78</f>
        <v>0</v>
      </c>
      <c r="H78" s="71">
        <f>tachtigtwintig!H78</f>
        <v>0</v>
      </c>
      <c r="I78" s="20">
        <f>tachtigtwintig!I78</f>
        <v>0</v>
      </c>
      <c r="J78" s="17">
        <f>'waarn.res GEM'!I78</f>
        <v>0</v>
      </c>
      <c r="K78" s="20">
        <f t="shared" si="0"/>
        <v>0</v>
      </c>
      <c r="L78" s="81"/>
    </row>
    <row r="79" spans="2:12" ht="18" customHeight="1" hidden="1">
      <c r="B79" s="79"/>
      <c r="C79" s="206">
        <f>tachtigtwintig!C79</f>
        <v>0</v>
      </c>
      <c r="D79" s="451">
        <f>tachtigtwintig!D79</f>
        <v>0</v>
      </c>
      <c r="E79" s="452"/>
      <c r="F79" s="71">
        <f>tachtigtwintig!F79</f>
        <v>0</v>
      </c>
      <c r="G79" s="19">
        <f>tachtigtwintig!G79</f>
        <v>0</v>
      </c>
      <c r="H79" s="71">
        <f>tachtigtwintig!H79</f>
        <v>0</v>
      </c>
      <c r="I79" s="20">
        <f>tachtigtwintig!I79</f>
        <v>0</v>
      </c>
      <c r="J79" s="17">
        <f>'waarn.res GEM'!I79</f>
        <v>0</v>
      </c>
      <c r="K79" s="20">
        <f aca="true" t="shared" si="1" ref="K79:K111">((I79*J79)/60)</f>
        <v>0</v>
      </c>
      <c r="L79" s="81"/>
    </row>
    <row r="80" spans="2:12" ht="18" customHeight="1" hidden="1">
      <c r="B80" s="79"/>
      <c r="C80" s="206">
        <f>tachtigtwintig!C80</f>
        <v>0</v>
      </c>
      <c r="D80" s="451">
        <f>tachtigtwintig!D80</f>
        <v>0</v>
      </c>
      <c r="E80" s="452"/>
      <c r="F80" s="71">
        <f>tachtigtwintig!F80</f>
        <v>0</v>
      </c>
      <c r="G80" s="19">
        <f>tachtigtwintig!G80</f>
        <v>0</v>
      </c>
      <c r="H80" s="71">
        <f>tachtigtwintig!H80</f>
        <v>0</v>
      </c>
      <c r="I80" s="20">
        <f>tachtigtwintig!I80</f>
        <v>0</v>
      </c>
      <c r="J80" s="17">
        <f>'waarn.res GEM'!I80</f>
        <v>0</v>
      </c>
      <c r="K80" s="20">
        <f t="shared" si="1"/>
        <v>0</v>
      </c>
      <c r="L80" s="81"/>
    </row>
    <row r="81" spans="2:12" ht="18" customHeight="1" hidden="1">
      <c r="B81" s="79"/>
      <c r="C81" s="206">
        <f>tachtigtwintig!C81</f>
        <v>0</v>
      </c>
      <c r="D81" s="451">
        <f>tachtigtwintig!D81</f>
        <v>0</v>
      </c>
      <c r="E81" s="452"/>
      <c r="F81" s="71">
        <f>tachtigtwintig!F81</f>
        <v>0</v>
      </c>
      <c r="G81" s="19">
        <f>tachtigtwintig!G81</f>
        <v>0</v>
      </c>
      <c r="H81" s="71">
        <f>tachtigtwintig!H81</f>
        <v>0</v>
      </c>
      <c r="I81" s="20">
        <f>tachtigtwintig!I81</f>
        <v>0</v>
      </c>
      <c r="J81" s="17">
        <f>'waarn.res GEM'!I81</f>
        <v>0</v>
      </c>
      <c r="K81" s="20">
        <f t="shared" si="1"/>
        <v>0</v>
      </c>
      <c r="L81" s="81"/>
    </row>
    <row r="82" spans="2:12" ht="18" customHeight="1" hidden="1">
      <c r="B82" s="79"/>
      <c r="C82" s="206">
        <f>tachtigtwintig!C82</f>
        <v>0</v>
      </c>
      <c r="D82" s="451">
        <f>tachtigtwintig!D82</f>
        <v>0</v>
      </c>
      <c r="E82" s="452"/>
      <c r="F82" s="71">
        <f>tachtigtwintig!F82</f>
        <v>0</v>
      </c>
      <c r="G82" s="19">
        <f>tachtigtwintig!G82</f>
        <v>0</v>
      </c>
      <c r="H82" s="71">
        <f>tachtigtwintig!H82</f>
        <v>0</v>
      </c>
      <c r="I82" s="20">
        <f>tachtigtwintig!I82</f>
        <v>0</v>
      </c>
      <c r="J82" s="17">
        <f>'waarn.res GEM'!I82</f>
        <v>0</v>
      </c>
      <c r="K82" s="20">
        <f t="shared" si="1"/>
        <v>0</v>
      </c>
      <c r="L82" s="81"/>
    </row>
    <row r="83" spans="2:12" ht="18" customHeight="1" hidden="1">
      <c r="B83" s="79"/>
      <c r="C83" s="206">
        <f>tachtigtwintig!C83</f>
        <v>0</v>
      </c>
      <c r="D83" s="451">
        <f>tachtigtwintig!D83</f>
        <v>0</v>
      </c>
      <c r="E83" s="452"/>
      <c r="F83" s="71">
        <f>tachtigtwintig!F83</f>
        <v>0</v>
      </c>
      <c r="G83" s="19">
        <f>tachtigtwintig!G83</f>
        <v>0</v>
      </c>
      <c r="H83" s="71">
        <f>tachtigtwintig!H83</f>
        <v>0</v>
      </c>
      <c r="I83" s="20">
        <f>tachtigtwintig!I83</f>
        <v>0</v>
      </c>
      <c r="J83" s="17">
        <f>'waarn.res GEM'!I83</f>
        <v>0</v>
      </c>
      <c r="K83" s="20">
        <f t="shared" si="1"/>
        <v>0</v>
      </c>
      <c r="L83" s="81"/>
    </row>
    <row r="84" spans="2:12" ht="18" customHeight="1" hidden="1">
      <c r="B84" s="79"/>
      <c r="C84" s="206">
        <f>tachtigtwintig!C84</f>
        <v>0</v>
      </c>
      <c r="D84" s="451">
        <f>tachtigtwintig!D84</f>
        <v>0</v>
      </c>
      <c r="E84" s="452"/>
      <c r="F84" s="71">
        <f>tachtigtwintig!F84</f>
        <v>0</v>
      </c>
      <c r="G84" s="19">
        <f>tachtigtwintig!G84</f>
        <v>0</v>
      </c>
      <c r="H84" s="71">
        <f>tachtigtwintig!H84</f>
        <v>0</v>
      </c>
      <c r="I84" s="20">
        <f>tachtigtwintig!I84</f>
        <v>0</v>
      </c>
      <c r="J84" s="17">
        <f>'waarn.res GEM'!I84</f>
        <v>0</v>
      </c>
      <c r="K84" s="20">
        <f t="shared" si="1"/>
        <v>0</v>
      </c>
      <c r="L84" s="81"/>
    </row>
    <row r="85" spans="2:12" ht="18" customHeight="1" hidden="1">
      <c r="B85" s="79"/>
      <c r="C85" s="206">
        <f>tachtigtwintig!C85</f>
        <v>0</v>
      </c>
      <c r="D85" s="451">
        <f>tachtigtwintig!D85</f>
        <v>0</v>
      </c>
      <c r="E85" s="452"/>
      <c r="F85" s="71">
        <f>tachtigtwintig!F85</f>
        <v>0</v>
      </c>
      <c r="G85" s="19">
        <f>tachtigtwintig!G85</f>
        <v>0</v>
      </c>
      <c r="H85" s="71">
        <f>tachtigtwintig!H85</f>
        <v>0</v>
      </c>
      <c r="I85" s="20">
        <f>tachtigtwintig!I85</f>
        <v>0</v>
      </c>
      <c r="J85" s="17">
        <f>'waarn.res GEM'!I85</f>
        <v>0</v>
      </c>
      <c r="K85" s="20">
        <f t="shared" si="1"/>
        <v>0</v>
      </c>
      <c r="L85" s="81"/>
    </row>
    <row r="86" spans="2:12" ht="18" customHeight="1" hidden="1">
      <c r="B86" s="79"/>
      <c r="C86" s="206">
        <f>tachtigtwintig!C86</f>
        <v>0</v>
      </c>
      <c r="D86" s="451">
        <f>tachtigtwintig!D86</f>
        <v>0</v>
      </c>
      <c r="E86" s="452"/>
      <c r="F86" s="71">
        <f>tachtigtwintig!F86</f>
        <v>0</v>
      </c>
      <c r="G86" s="19">
        <f>tachtigtwintig!G86</f>
        <v>0</v>
      </c>
      <c r="H86" s="71">
        <f>tachtigtwintig!H86</f>
        <v>0</v>
      </c>
      <c r="I86" s="20">
        <f>tachtigtwintig!I86</f>
        <v>0</v>
      </c>
      <c r="J86" s="17">
        <f>'waarn.res GEM'!I86</f>
        <v>0</v>
      </c>
      <c r="K86" s="20">
        <f t="shared" si="1"/>
        <v>0</v>
      </c>
      <c r="L86" s="81"/>
    </row>
    <row r="87" spans="2:12" ht="18" customHeight="1" hidden="1">
      <c r="B87" s="79"/>
      <c r="C87" s="206">
        <f>tachtigtwintig!C87</f>
        <v>0</v>
      </c>
      <c r="D87" s="451">
        <f>tachtigtwintig!D87</f>
        <v>0</v>
      </c>
      <c r="E87" s="452"/>
      <c r="F87" s="71">
        <f>tachtigtwintig!F87</f>
        <v>0</v>
      </c>
      <c r="G87" s="19">
        <f>tachtigtwintig!G87</f>
        <v>0</v>
      </c>
      <c r="H87" s="71">
        <f>tachtigtwintig!H87</f>
        <v>0</v>
      </c>
      <c r="I87" s="20">
        <f>tachtigtwintig!I87</f>
        <v>0</v>
      </c>
      <c r="J87" s="17">
        <f>'waarn.res GEM'!I87</f>
        <v>0</v>
      </c>
      <c r="K87" s="20">
        <f t="shared" si="1"/>
        <v>0</v>
      </c>
      <c r="L87" s="81"/>
    </row>
    <row r="88" spans="2:12" ht="18" customHeight="1" hidden="1">
      <c r="B88" s="79"/>
      <c r="C88" s="206">
        <f>tachtigtwintig!C88</f>
        <v>0</v>
      </c>
      <c r="D88" s="451">
        <f>tachtigtwintig!D88</f>
        <v>0</v>
      </c>
      <c r="E88" s="452"/>
      <c r="F88" s="71">
        <f>tachtigtwintig!F88</f>
        <v>0</v>
      </c>
      <c r="G88" s="19">
        <f>tachtigtwintig!G88</f>
        <v>0</v>
      </c>
      <c r="H88" s="71">
        <f>tachtigtwintig!H88</f>
        <v>0</v>
      </c>
      <c r="I88" s="20">
        <f>tachtigtwintig!I88</f>
        <v>0</v>
      </c>
      <c r="J88" s="17">
        <f>'waarn.res GEM'!I88</f>
        <v>0</v>
      </c>
      <c r="K88" s="20">
        <f t="shared" si="1"/>
        <v>0</v>
      </c>
      <c r="L88" s="81"/>
    </row>
    <row r="89" spans="2:12" ht="18" customHeight="1" hidden="1">
      <c r="B89" s="79"/>
      <c r="C89" s="206">
        <f>tachtigtwintig!C89</f>
        <v>0</v>
      </c>
      <c r="D89" s="451">
        <f>tachtigtwintig!D89</f>
        <v>0</v>
      </c>
      <c r="E89" s="452"/>
      <c r="F89" s="71">
        <f>tachtigtwintig!F89</f>
        <v>0</v>
      </c>
      <c r="G89" s="19">
        <f>tachtigtwintig!G89</f>
        <v>0</v>
      </c>
      <c r="H89" s="71">
        <f>tachtigtwintig!H89</f>
        <v>0</v>
      </c>
      <c r="I89" s="20">
        <f>tachtigtwintig!I89</f>
        <v>0</v>
      </c>
      <c r="J89" s="17">
        <f>'waarn.res GEM'!I89</f>
        <v>0</v>
      </c>
      <c r="K89" s="20">
        <f t="shared" si="1"/>
        <v>0</v>
      </c>
      <c r="L89" s="81"/>
    </row>
    <row r="90" spans="2:12" ht="18" customHeight="1" hidden="1">
      <c r="B90" s="79"/>
      <c r="C90" s="206">
        <f>tachtigtwintig!C90</f>
        <v>0</v>
      </c>
      <c r="D90" s="451">
        <f>tachtigtwintig!D90</f>
        <v>0</v>
      </c>
      <c r="E90" s="452"/>
      <c r="F90" s="71">
        <f>tachtigtwintig!F90</f>
        <v>0</v>
      </c>
      <c r="G90" s="19">
        <f>tachtigtwintig!G90</f>
        <v>0</v>
      </c>
      <c r="H90" s="71">
        <f>tachtigtwintig!H90</f>
        <v>0</v>
      </c>
      <c r="I90" s="20">
        <f>tachtigtwintig!I90</f>
        <v>0</v>
      </c>
      <c r="J90" s="17">
        <f>'waarn.res GEM'!I90</f>
        <v>0</v>
      </c>
      <c r="K90" s="20">
        <f t="shared" si="1"/>
        <v>0</v>
      </c>
      <c r="L90" s="81"/>
    </row>
    <row r="91" spans="2:12" ht="18" customHeight="1" hidden="1">
      <c r="B91" s="79"/>
      <c r="C91" s="206">
        <f>tachtigtwintig!C91</f>
        <v>0</v>
      </c>
      <c r="D91" s="451">
        <f>tachtigtwintig!D91</f>
        <v>0</v>
      </c>
      <c r="E91" s="452"/>
      <c r="F91" s="71">
        <f>tachtigtwintig!F91</f>
        <v>0</v>
      </c>
      <c r="G91" s="19">
        <f>tachtigtwintig!G91</f>
        <v>0</v>
      </c>
      <c r="H91" s="71">
        <f>tachtigtwintig!H91</f>
        <v>0</v>
      </c>
      <c r="I91" s="20">
        <f>tachtigtwintig!I91</f>
        <v>0</v>
      </c>
      <c r="J91" s="17">
        <f>'waarn.res GEM'!I91</f>
        <v>0</v>
      </c>
      <c r="K91" s="20">
        <f t="shared" si="1"/>
        <v>0</v>
      </c>
      <c r="L91" s="81"/>
    </row>
    <row r="92" spans="2:12" ht="18" customHeight="1" hidden="1">
      <c r="B92" s="79"/>
      <c r="C92" s="206">
        <f>tachtigtwintig!C92</f>
        <v>0</v>
      </c>
      <c r="D92" s="451">
        <f>tachtigtwintig!D92</f>
        <v>0</v>
      </c>
      <c r="E92" s="452"/>
      <c r="F92" s="71">
        <f>tachtigtwintig!F92</f>
        <v>0</v>
      </c>
      <c r="G92" s="19">
        <f>tachtigtwintig!G92</f>
        <v>0</v>
      </c>
      <c r="H92" s="71">
        <f>tachtigtwintig!H92</f>
        <v>0</v>
      </c>
      <c r="I92" s="20">
        <f>tachtigtwintig!I92</f>
        <v>0</v>
      </c>
      <c r="J92" s="17">
        <f>'waarn.res GEM'!I92</f>
        <v>0</v>
      </c>
      <c r="K92" s="20">
        <f t="shared" si="1"/>
        <v>0</v>
      </c>
      <c r="L92" s="81"/>
    </row>
    <row r="93" spans="2:12" ht="18" customHeight="1" hidden="1">
      <c r="B93" s="79"/>
      <c r="C93" s="206">
        <f>tachtigtwintig!C93</f>
        <v>0</v>
      </c>
      <c r="D93" s="451">
        <f>tachtigtwintig!D93</f>
        <v>0</v>
      </c>
      <c r="E93" s="452"/>
      <c r="F93" s="71">
        <f>tachtigtwintig!F93</f>
        <v>0</v>
      </c>
      <c r="G93" s="19">
        <f>tachtigtwintig!G93</f>
        <v>0</v>
      </c>
      <c r="H93" s="71">
        <f>tachtigtwintig!H93</f>
        <v>0</v>
      </c>
      <c r="I93" s="20">
        <f>tachtigtwintig!I93</f>
        <v>0</v>
      </c>
      <c r="J93" s="17">
        <f>'waarn.res GEM'!I93</f>
        <v>0</v>
      </c>
      <c r="K93" s="20">
        <f t="shared" si="1"/>
        <v>0</v>
      </c>
      <c r="L93" s="81"/>
    </row>
    <row r="94" spans="2:12" ht="18" customHeight="1" hidden="1">
      <c r="B94" s="79"/>
      <c r="C94" s="206">
        <f>tachtigtwintig!C94</f>
        <v>0</v>
      </c>
      <c r="D94" s="451">
        <f>tachtigtwintig!D94</f>
        <v>0</v>
      </c>
      <c r="E94" s="452"/>
      <c r="F94" s="71">
        <f>tachtigtwintig!F94</f>
        <v>0</v>
      </c>
      <c r="G94" s="19">
        <f>tachtigtwintig!G94</f>
        <v>0</v>
      </c>
      <c r="H94" s="71">
        <f>tachtigtwintig!H94</f>
        <v>0</v>
      </c>
      <c r="I94" s="20">
        <f>tachtigtwintig!I94</f>
        <v>0</v>
      </c>
      <c r="J94" s="17">
        <f>'waarn.res GEM'!I94</f>
        <v>0</v>
      </c>
      <c r="K94" s="20">
        <f t="shared" si="1"/>
        <v>0</v>
      </c>
      <c r="L94" s="81"/>
    </row>
    <row r="95" spans="2:12" ht="18" customHeight="1" hidden="1">
      <c r="B95" s="79"/>
      <c r="C95" s="206">
        <f>tachtigtwintig!C95</f>
        <v>0</v>
      </c>
      <c r="D95" s="451">
        <f>tachtigtwintig!D95</f>
        <v>0</v>
      </c>
      <c r="E95" s="452"/>
      <c r="F95" s="71">
        <f>tachtigtwintig!F95</f>
        <v>0</v>
      </c>
      <c r="G95" s="19">
        <f>tachtigtwintig!G95</f>
        <v>0</v>
      </c>
      <c r="H95" s="71">
        <f>tachtigtwintig!H95</f>
        <v>0</v>
      </c>
      <c r="I95" s="20">
        <f>tachtigtwintig!I95</f>
        <v>0</v>
      </c>
      <c r="J95" s="17">
        <f>'waarn.res GEM'!I95</f>
        <v>0</v>
      </c>
      <c r="K95" s="20">
        <f t="shared" si="1"/>
        <v>0</v>
      </c>
      <c r="L95" s="81"/>
    </row>
    <row r="96" spans="2:12" ht="18" customHeight="1" hidden="1">
      <c r="B96" s="79"/>
      <c r="C96" s="206">
        <f>tachtigtwintig!C96</f>
        <v>0</v>
      </c>
      <c r="D96" s="451">
        <f>tachtigtwintig!D96</f>
        <v>0</v>
      </c>
      <c r="E96" s="452"/>
      <c r="F96" s="71">
        <f>tachtigtwintig!F96</f>
        <v>0</v>
      </c>
      <c r="G96" s="19">
        <f>tachtigtwintig!G96</f>
        <v>0</v>
      </c>
      <c r="H96" s="71">
        <f>tachtigtwintig!H96</f>
        <v>0</v>
      </c>
      <c r="I96" s="20">
        <f>tachtigtwintig!I96</f>
        <v>0</v>
      </c>
      <c r="J96" s="17">
        <f>'waarn.res GEM'!I96</f>
        <v>0</v>
      </c>
      <c r="K96" s="20">
        <f t="shared" si="1"/>
        <v>0</v>
      </c>
      <c r="L96" s="81"/>
    </row>
    <row r="97" spans="2:12" ht="18" customHeight="1" hidden="1">
      <c r="B97" s="79"/>
      <c r="C97" s="206">
        <f>tachtigtwintig!C97</f>
        <v>0</v>
      </c>
      <c r="D97" s="451">
        <f>tachtigtwintig!D97</f>
        <v>0</v>
      </c>
      <c r="E97" s="452"/>
      <c r="F97" s="71">
        <f>tachtigtwintig!F97</f>
        <v>0</v>
      </c>
      <c r="G97" s="19">
        <f>tachtigtwintig!G97</f>
        <v>0</v>
      </c>
      <c r="H97" s="71">
        <f>tachtigtwintig!H97</f>
        <v>0</v>
      </c>
      <c r="I97" s="20">
        <f>tachtigtwintig!I97</f>
        <v>0</v>
      </c>
      <c r="J97" s="17">
        <f>'waarn.res GEM'!I97</f>
        <v>0</v>
      </c>
      <c r="K97" s="20">
        <f t="shared" si="1"/>
        <v>0</v>
      </c>
      <c r="L97" s="81"/>
    </row>
    <row r="98" spans="2:12" ht="18" customHeight="1" hidden="1">
      <c r="B98" s="79"/>
      <c r="C98" s="206">
        <f>tachtigtwintig!C98</f>
        <v>0</v>
      </c>
      <c r="D98" s="451">
        <f>tachtigtwintig!D98</f>
        <v>0</v>
      </c>
      <c r="E98" s="452"/>
      <c r="F98" s="71">
        <f>tachtigtwintig!F98</f>
        <v>0</v>
      </c>
      <c r="G98" s="19">
        <f>tachtigtwintig!G98</f>
        <v>0</v>
      </c>
      <c r="H98" s="71">
        <f>tachtigtwintig!H98</f>
        <v>0</v>
      </c>
      <c r="I98" s="20">
        <f>tachtigtwintig!I98</f>
        <v>0</v>
      </c>
      <c r="J98" s="17">
        <f>'waarn.res GEM'!I98</f>
        <v>0</v>
      </c>
      <c r="K98" s="20">
        <f t="shared" si="1"/>
        <v>0</v>
      </c>
      <c r="L98" s="81"/>
    </row>
    <row r="99" spans="2:12" ht="18" customHeight="1" hidden="1">
      <c r="B99" s="79"/>
      <c r="C99" s="206">
        <f>tachtigtwintig!C99</f>
        <v>0</v>
      </c>
      <c r="D99" s="451">
        <f>tachtigtwintig!D99</f>
        <v>0</v>
      </c>
      <c r="E99" s="452"/>
      <c r="F99" s="71">
        <f>tachtigtwintig!F99</f>
        <v>0</v>
      </c>
      <c r="G99" s="19">
        <f>tachtigtwintig!G99</f>
        <v>0</v>
      </c>
      <c r="H99" s="71">
        <f>tachtigtwintig!H99</f>
        <v>0</v>
      </c>
      <c r="I99" s="20">
        <f>tachtigtwintig!I99</f>
        <v>0</v>
      </c>
      <c r="J99" s="17">
        <f>'waarn.res GEM'!I99</f>
        <v>0</v>
      </c>
      <c r="K99" s="20">
        <f t="shared" si="1"/>
        <v>0</v>
      </c>
      <c r="L99" s="81"/>
    </row>
    <row r="100" spans="2:12" ht="18" customHeight="1" hidden="1">
      <c r="B100" s="79"/>
      <c r="C100" s="206">
        <f>tachtigtwintig!C100</f>
        <v>0</v>
      </c>
      <c r="D100" s="451">
        <f>tachtigtwintig!D100</f>
        <v>0</v>
      </c>
      <c r="E100" s="452"/>
      <c r="F100" s="71">
        <f>tachtigtwintig!F100</f>
        <v>0</v>
      </c>
      <c r="G100" s="19">
        <f>tachtigtwintig!G100</f>
        <v>0</v>
      </c>
      <c r="H100" s="71">
        <f>tachtigtwintig!H100</f>
        <v>0</v>
      </c>
      <c r="I100" s="20">
        <f>tachtigtwintig!I100</f>
        <v>0</v>
      </c>
      <c r="J100" s="17">
        <f>'waarn.res GEM'!I100</f>
        <v>0</v>
      </c>
      <c r="K100" s="20">
        <f t="shared" si="1"/>
        <v>0</v>
      </c>
      <c r="L100" s="81"/>
    </row>
    <row r="101" spans="2:12" ht="18" customHeight="1" hidden="1">
      <c r="B101" s="79"/>
      <c r="C101" s="206">
        <f>tachtigtwintig!C101</f>
        <v>0</v>
      </c>
      <c r="D101" s="451">
        <f>tachtigtwintig!D101</f>
        <v>0</v>
      </c>
      <c r="E101" s="452"/>
      <c r="F101" s="71">
        <f>tachtigtwintig!F101</f>
        <v>0</v>
      </c>
      <c r="G101" s="19">
        <f>tachtigtwintig!G101</f>
        <v>0</v>
      </c>
      <c r="H101" s="71">
        <f>tachtigtwintig!H101</f>
        <v>0</v>
      </c>
      <c r="I101" s="20">
        <f>tachtigtwintig!I101</f>
        <v>0</v>
      </c>
      <c r="J101" s="17">
        <f>'waarn.res GEM'!I101</f>
        <v>0</v>
      </c>
      <c r="K101" s="20">
        <f t="shared" si="1"/>
        <v>0</v>
      </c>
      <c r="L101" s="81"/>
    </row>
    <row r="102" spans="2:12" ht="18" customHeight="1" hidden="1">
      <c r="B102" s="79"/>
      <c r="C102" s="206">
        <f>tachtigtwintig!C102</f>
        <v>0</v>
      </c>
      <c r="D102" s="451">
        <f>tachtigtwintig!D102</f>
        <v>0</v>
      </c>
      <c r="E102" s="452"/>
      <c r="F102" s="71">
        <f>tachtigtwintig!F102</f>
        <v>0</v>
      </c>
      <c r="G102" s="19">
        <f>tachtigtwintig!G102</f>
        <v>0</v>
      </c>
      <c r="H102" s="71">
        <f>tachtigtwintig!H102</f>
        <v>0</v>
      </c>
      <c r="I102" s="20">
        <f>tachtigtwintig!I102</f>
        <v>0</v>
      </c>
      <c r="J102" s="17">
        <f>'waarn.res GEM'!I102</f>
        <v>0</v>
      </c>
      <c r="K102" s="20">
        <f t="shared" si="1"/>
        <v>0</v>
      </c>
      <c r="L102" s="81"/>
    </row>
    <row r="103" spans="2:12" ht="18" customHeight="1" hidden="1">
      <c r="B103" s="79"/>
      <c r="C103" s="206">
        <f>tachtigtwintig!C103</f>
        <v>0</v>
      </c>
      <c r="D103" s="451">
        <f>tachtigtwintig!D103</f>
        <v>0</v>
      </c>
      <c r="E103" s="452"/>
      <c r="F103" s="71">
        <f>tachtigtwintig!F103</f>
        <v>0</v>
      </c>
      <c r="G103" s="19">
        <f>tachtigtwintig!G103</f>
        <v>0</v>
      </c>
      <c r="H103" s="71">
        <f>tachtigtwintig!H103</f>
        <v>0</v>
      </c>
      <c r="I103" s="20">
        <f>tachtigtwintig!I103</f>
        <v>0</v>
      </c>
      <c r="J103" s="17">
        <f>'waarn.res GEM'!I103</f>
        <v>0</v>
      </c>
      <c r="K103" s="20">
        <f t="shared" si="1"/>
        <v>0</v>
      </c>
      <c r="L103" s="81"/>
    </row>
    <row r="104" spans="2:12" ht="18" customHeight="1" hidden="1">
      <c r="B104" s="79"/>
      <c r="C104" s="206">
        <f>tachtigtwintig!C104</f>
        <v>0</v>
      </c>
      <c r="D104" s="451">
        <f>tachtigtwintig!D104</f>
        <v>0</v>
      </c>
      <c r="E104" s="452"/>
      <c r="F104" s="71">
        <f>tachtigtwintig!F104</f>
        <v>0</v>
      </c>
      <c r="G104" s="19">
        <f>tachtigtwintig!G104</f>
        <v>0</v>
      </c>
      <c r="H104" s="71">
        <f>tachtigtwintig!H104</f>
        <v>0</v>
      </c>
      <c r="I104" s="20">
        <f>tachtigtwintig!I104</f>
        <v>0</v>
      </c>
      <c r="J104" s="17">
        <f>'waarn.res GEM'!I104</f>
        <v>0</v>
      </c>
      <c r="K104" s="20">
        <f t="shared" si="1"/>
        <v>0</v>
      </c>
      <c r="L104" s="81"/>
    </row>
    <row r="105" spans="2:12" ht="18" customHeight="1" hidden="1">
      <c r="B105" s="79"/>
      <c r="C105" s="206">
        <f>tachtigtwintig!C105</f>
        <v>0</v>
      </c>
      <c r="D105" s="451">
        <f>tachtigtwintig!D105</f>
        <v>0</v>
      </c>
      <c r="E105" s="452"/>
      <c r="F105" s="71">
        <f>tachtigtwintig!F105</f>
        <v>0</v>
      </c>
      <c r="G105" s="19">
        <f>tachtigtwintig!G105</f>
        <v>0</v>
      </c>
      <c r="H105" s="71">
        <f>tachtigtwintig!H105</f>
        <v>0</v>
      </c>
      <c r="I105" s="20">
        <f>tachtigtwintig!I105</f>
        <v>0</v>
      </c>
      <c r="J105" s="17">
        <f>'waarn.res GEM'!I105</f>
        <v>0</v>
      </c>
      <c r="K105" s="20">
        <f t="shared" si="1"/>
        <v>0</v>
      </c>
      <c r="L105" s="81"/>
    </row>
    <row r="106" spans="2:12" ht="18" customHeight="1" hidden="1">
      <c r="B106" s="79"/>
      <c r="C106" s="206">
        <f>tachtigtwintig!C106</f>
        <v>0</v>
      </c>
      <c r="D106" s="451">
        <f>tachtigtwintig!D106</f>
        <v>0</v>
      </c>
      <c r="E106" s="452"/>
      <c r="F106" s="71">
        <f>tachtigtwintig!F106</f>
        <v>0</v>
      </c>
      <c r="G106" s="19">
        <f>tachtigtwintig!G106</f>
        <v>0</v>
      </c>
      <c r="H106" s="71">
        <f>tachtigtwintig!H106</f>
        <v>0</v>
      </c>
      <c r="I106" s="20">
        <f>tachtigtwintig!I106</f>
        <v>0</v>
      </c>
      <c r="J106" s="17">
        <f>'waarn.res GEM'!I106</f>
        <v>0</v>
      </c>
      <c r="K106" s="20">
        <f t="shared" si="1"/>
        <v>0</v>
      </c>
      <c r="L106" s="81"/>
    </row>
    <row r="107" spans="2:12" ht="18" customHeight="1">
      <c r="B107" s="79"/>
      <c r="C107" s="206">
        <f>tachtigtwintig!C107</f>
        <v>0</v>
      </c>
      <c r="D107" s="451">
        <f>tachtigtwintig!D107</f>
        <v>0</v>
      </c>
      <c r="E107" s="452"/>
      <c r="F107" s="71">
        <f>tachtigtwintig!F107</f>
        <v>0</v>
      </c>
      <c r="G107" s="19">
        <f>tachtigtwintig!G107</f>
        <v>0</v>
      </c>
      <c r="H107" s="71">
        <f>tachtigtwintig!H107</f>
        <v>0</v>
      </c>
      <c r="I107" s="20">
        <f>tachtigtwintig!I107</f>
        <v>0</v>
      </c>
      <c r="J107" s="17">
        <f>'waarn.res GEM'!I107</f>
        <v>0</v>
      </c>
      <c r="K107" s="20">
        <f t="shared" si="1"/>
        <v>0</v>
      </c>
      <c r="L107" s="81"/>
    </row>
    <row r="108" spans="2:12" ht="18" customHeight="1">
      <c r="B108" s="79"/>
      <c r="C108" s="206">
        <f>tachtigtwintig!C108</f>
        <v>0</v>
      </c>
      <c r="D108" s="451">
        <f>tachtigtwintig!D108</f>
        <v>0</v>
      </c>
      <c r="E108" s="452"/>
      <c r="F108" s="71">
        <f>tachtigtwintig!F108</f>
        <v>0</v>
      </c>
      <c r="G108" s="19">
        <f>tachtigtwintig!G108</f>
        <v>0</v>
      </c>
      <c r="H108" s="71">
        <f>tachtigtwintig!H108</f>
        <v>0</v>
      </c>
      <c r="I108" s="20">
        <f>tachtigtwintig!I108</f>
        <v>0</v>
      </c>
      <c r="J108" s="17">
        <f>'waarn.res GEM'!I108</f>
        <v>0</v>
      </c>
      <c r="K108" s="20">
        <f t="shared" si="1"/>
        <v>0</v>
      </c>
      <c r="L108" s="81"/>
    </row>
    <row r="109" spans="2:12" ht="18" customHeight="1">
      <c r="B109" s="79"/>
      <c r="C109" s="206">
        <f>tachtigtwintig!C109</f>
        <v>0</v>
      </c>
      <c r="D109" s="451">
        <f>tachtigtwintig!D109</f>
        <v>0</v>
      </c>
      <c r="E109" s="452"/>
      <c r="F109" s="71">
        <f>tachtigtwintig!F109</f>
        <v>0</v>
      </c>
      <c r="G109" s="19">
        <f>tachtigtwintig!G109</f>
        <v>0</v>
      </c>
      <c r="H109" s="71">
        <f>tachtigtwintig!H109</f>
        <v>0</v>
      </c>
      <c r="I109" s="20">
        <f>tachtigtwintig!I109</f>
        <v>0</v>
      </c>
      <c r="J109" s="17">
        <f>'waarn.res GEM'!I109</f>
        <v>0</v>
      </c>
      <c r="K109" s="20">
        <f t="shared" si="1"/>
        <v>0</v>
      </c>
      <c r="L109" s="81"/>
    </row>
    <row r="110" spans="2:12" ht="18" customHeight="1">
      <c r="B110" s="79"/>
      <c r="C110" s="206">
        <f>tachtigtwintig!C110</f>
        <v>0</v>
      </c>
      <c r="D110" s="451">
        <f>tachtigtwintig!D110</f>
        <v>0</v>
      </c>
      <c r="E110" s="452"/>
      <c r="F110" s="71"/>
      <c r="G110" s="19">
        <f>tachtigtwintig!G110</f>
        <v>0</v>
      </c>
      <c r="H110" s="71">
        <f>tachtigtwintig!H110</f>
        <v>0</v>
      </c>
      <c r="I110" s="20">
        <f>tachtigtwintig!I110</f>
        <v>0</v>
      </c>
      <c r="J110" s="17">
        <f>'waarn.res GEM'!I110</f>
        <v>0</v>
      </c>
      <c r="K110" s="20">
        <f t="shared" si="1"/>
        <v>0</v>
      </c>
      <c r="L110" s="81"/>
    </row>
    <row r="111" spans="2:12" ht="18" customHeight="1">
      <c r="B111" s="79"/>
      <c r="C111" s="206">
        <f>tachtigtwintig!C111</f>
        <v>0</v>
      </c>
      <c r="D111" s="451">
        <f>tachtigtwintig!D111</f>
        <v>0</v>
      </c>
      <c r="E111" s="452"/>
      <c r="F111" s="71">
        <f>tachtigtwintig!F111</f>
        <v>0</v>
      </c>
      <c r="G111" s="19">
        <f>tachtigtwintig!G111</f>
        <v>0</v>
      </c>
      <c r="H111" s="71">
        <f>tachtigtwintig!H111</f>
        <v>0</v>
      </c>
      <c r="I111" s="20">
        <f>tachtigtwintig!I111</f>
        <v>0</v>
      </c>
      <c r="J111" s="17">
        <f>'waarn.res GEM'!I111</f>
        <v>0</v>
      </c>
      <c r="K111" s="20">
        <f t="shared" si="1"/>
        <v>0</v>
      </c>
      <c r="L111" s="81"/>
    </row>
    <row r="112" spans="2:14" ht="18" customHeight="1">
      <c r="B112" s="79"/>
      <c r="C112" s="300">
        <f>tachtigtwintig!C112</f>
        <v>0</v>
      </c>
      <c r="D112" s="453">
        <f>tachtigtwintig!D112</f>
        <v>0</v>
      </c>
      <c r="E112" s="454"/>
      <c r="F112" s="301">
        <f>tachtigtwintig!F112</f>
        <v>0</v>
      </c>
      <c r="G112" s="299">
        <f>tachtigtwintig!G112</f>
        <v>0</v>
      </c>
      <c r="H112" s="301">
        <f>tachtigtwintig!H112</f>
        <v>0</v>
      </c>
      <c r="I112" s="303">
        <f>tachtigtwintig!I112</f>
        <v>0</v>
      </c>
      <c r="J112" s="304">
        <f>'waarn.res GEM'!I112</f>
        <v>0</v>
      </c>
      <c r="K112" s="303">
        <f>((I112*J112)/60)</f>
        <v>0</v>
      </c>
      <c r="L112" s="81"/>
      <c r="N112" s="3"/>
    </row>
    <row r="113" spans="2:14" ht="18" customHeight="1" thickBot="1">
      <c r="B113" s="79"/>
      <c r="C113" s="223"/>
      <c r="D113" s="224"/>
      <c r="E113" s="224"/>
      <c r="F113" s="224"/>
      <c r="G113" s="224"/>
      <c r="H113" s="225"/>
      <c r="I113" s="225"/>
      <c r="J113" s="225"/>
      <c r="K113" s="226"/>
      <c r="L113" s="209"/>
      <c r="M113" s="3"/>
      <c r="N113" s="3"/>
    </row>
    <row r="114" spans="2:14" ht="18" customHeight="1">
      <c r="B114" s="79"/>
      <c r="C114" s="22"/>
      <c r="D114" s="215"/>
      <c r="E114" s="215"/>
      <c r="F114" s="216"/>
      <c r="G114" s="217"/>
      <c r="H114" s="218"/>
      <c r="I114" s="218" t="s">
        <v>97</v>
      </c>
      <c r="J114" s="219" t="e">
        <f>SUM(K14:K112)</f>
        <v>#DIV/0!</v>
      </c>
      <c r="K114" s="231"/>
      <c r="L114" s="209"/>
      <c r="M114" s="3"/>
      <c r="N114" s="3"/>
    </row>
    <row r="115" spans="2:14" ht="18" customHeight="1">
      <c r="B115" s="79"/>
      <c r="C115" s="22"/>
      <c r="D115" s="215"/>
      <c r="E115" s="215"/>
      <c r="F115" s="212"/>
      <c r="G115" s="23"/>
      <c r="H115" s="23"/>
      <c r="I115" s="23" t="s">
        <v>17</v>
      </c>
      <c r="J115" s="220">
        <f>takenlijst!K114</f>
        <v>0.18</v>
      </c>
      <c r="K115" s="231"/>
      <c r="L115" s="209"/>
      <c r="M115" s="3"/>
      <c r="N115" s="3"/>
    </row>
    <row r="116" spans="2:14" ht="18" customHeight="1">
      <c r="B116" s="79"/>
      <c r="C116" s="22"/>
      <c r="D116" s="215"/>
      <c r="E116" s="215"/>
      <c r="F116" s="212"/>
      <c r="G116" s="23"/>
      <c r="H116" s="23"/>
      <c r="I116" s="23" t="s">
        <v>98</v>
      </c>
      <c r="J116" s="221" t="e">
        <f>J114/(1-J115)</f>
        <v>#DIV/0!</v>
      </c>
      <c r="K116" s="231"/>
      <c r="L116" s="209"/>
      <c r="M116" s="3"/>
      <c r="N116" s="3"/>
    </row>
    <row r="117" spans="2:14" ht="18" customHeight="1">
      <c r="B117" s="79"/>
      <c r="C117" s="22"/>
      <c r="D117" s="215"/>
      <c r="E117" s="215"/>
      <c r="F117" s="212"/>
      <c r="G117" s="23"/>
      <c r="H117" s="23"/>
      <c r="I117" s="23" t="s">
        <v>19</v>
      </c>
      <c r="J117" s="221">
        <f>takenlijst!K116</f>
        <v>0</v>
      </c>
      <c r="K117" s="231"/>
      <c r="L117" s="209"/>
      <c r="M117" s="3"/>
      <c r="N117" s="3"/>
    </row>
    <row r="118" spans="2:14" ht="18" customHeight="1">
      <c r="B118" s="79"/>
      <c r="C118" s="190"/>
      <c r="D118" s="227"/>
      <c r="E118" s="227"/>
      <c r="F118" s="228"/>
      <c r="G118" s="180"/>
      <c r="H118" s="180"/>
      <c r="I118" s="180" t="s">
        <v>20</v>
      </c>
      <c r="J118" s="229" t="e">
        <f>J117-J116</f>
        <v>#DIV/0!</v>
      </c>
      <c r="K118" s="232"/>
      <c r="L118" s="209"/>
      <c r="M118" s="3"/>
      <c r="N118" s="3"/>
    </row>
    <row r="119" spans="2:14" ht="18" customHeight="1" thickBot="1">
      <c r="B119" s="88"/>
      <c r="C119" s="89"/>
      <c r="D119" s="89"/>
      <c r="E119" s="89"/>
      <c r="F119" s="89"/>
      <c r="G119" s="89"/>
      <c r="H119" s="89"/>
      <c r="I119" s="89"/>
      <c r="J119" s="89"/>
      <c r="K119" s="89"/>
      <c r="L119" s="90"/>
      <c r="N119" s="3"/>
    </row>
    <row r="120" ht="16.5" thickTop="1">
      <c r="N120" s="3"/>
    </row>
    <row r="128" ht="15.75"/>
  </sheetData>
  <sheetProtection/>
  <mergeCells count="99">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5:E105"/>
    <mergeCell ref="D110:E110"/>
    <mergeCell ref="D111:E111"/>
    <mergeCell ref="D112:E112"/>
    <mergeCell ref="D106:E106"/>
    <mergeCell ref="D107:E107"/>
    <mergeCell ref="D108:E108"/>
    <mergeCell ref="D109:E109"/>
  </mergeCells>
  <printOptions horizontalCentered="1"/>
  <pageMargins left="0.3937007874015748" right="0.3937007874015748" top="0.55" bottom="0.3937007874015748" header="0.3937007874015748" footer="0.1968503937007874"/>
  <pageSetup firstPageNumber="1" useFirstPageNumber="1" fitToHeight="1" fitToWidth="1" horizontalDpi="300" verticalDpi="300" orientation="portrait" paperSize="9" scale="65"/>
  <headerFooter alignWithMargins="0">
    <oddFooter>&amp;L&amp;"Arial,Standaard"&amp;8&amp;F   &amp;D</oddFooter>
  </headerFooter>
</worksheet>
</file>

<file path=xl/worksheets/sheet11.xml><?xml version="1.0" encoding="utf-8"?>
<worksheet xmlns="http://schemas.openxmlformats.org/spreadsheetml/2006/main" xmlns:r="http://schemas.openxmlformats.org/officeDocument/2006/relationships">
  <sheetPr codeName="Blad10">
    <pageSetUpPr fitToPage="1"/>
  </sheetPr>
  <dimension ref="B1:P119"/>
  <sheetViews>
    <sheetView showGridLines="0" showZeros="0" zoomScale="75" zoomScaleNormal="75" zoomScaleSheetLayoutView="75" zoomScalePageLayoutView="0" workbookViewId="0" topLeftCell="A1">
      <pane ySplit="20" topLeftCell="A20" activePane="bottomLeft" state="split"/>
      <selection pane="topLeft" activeCell="C13" sqref="C13:L112"/>
      <selection pane="bottomLeft" activeCell="C13" sqref="C13:L112"/>
    </sheetView>
  </sheetViews>
  <sheetFormatPr defaultColWidth="0" defaultRowHeight="15.75" zeroHeight="1"/>
  <cols>
    <col min="1" max="2" width="2.625" style="5" customWidth="1"/>
    <col min="3" max="3" width="8.125" style="5" customWidth="1"/>
    <col min="4" max="4" width="40.625" style="2" customWidth="1"/>
    <col min="5" max="5" width="23.625" style="2" customWidth="1"/>
    <col min="6" max="6" width="11.00390625" style="5" customWidth="1"/>
    <col min="7" max="7" width="7.00390625" style="5" customWidth="1"/>
    <col min="8" max="8" width="7.625" style="5" customWidth="1"/>
    <col min="9" max="9" width="10.375" style="5" customWidth="1"/>
    <col min="10" max="10" width="11.875" style="5" customWidth="1"/>
    <col min="11" max="11" width="10.125" style="5" customWidth="1"/>
    <col min="12" max="13" width="2.625" style="5" customWidth="1"/>
    <col min="14" max="16384" width="0" style="5" hidden="1" customWidth="1"/>
  </cols>
  <sheetData>
    <row r="1" ht="18" customHeight="1" thickBot="1">
      <c r="F1" s="2"/>
    </row>
    <row r="2" spans="2:12" ht="18" customHeight="1" thickTop="1">
      <c r="B2" s="77">
        <f>takenlijst!B2</f>
        <v>0</v>
      </c>
      <c r="C2" s="78"/>
      <c r="D2" s="78"/>
      <c r="E2" s="78"/>
      <c r="F2" s="78"/>
      <c r="G2" s="78"/>
      <c r="H2" s="78"/>
      <c r="I2" s="78"/>
      <c r="J2" s="158"/>
      <c r="K2" s="208"/>
      <c r="L2" s="101">
        <f>takenlijst!N2</f>
        <v>0</v>
      </c>
    </row>
    <row r="3" spans="2:12" ht="18" customHeight="1" thickBot="1">
      <c r="B3" s="79"/>
      <c r="C3" s="2"/>
      <c r="F3" s="2"/>
      <c r="G3" s="2"/>
      <c r="H3" s="2"/>
      <c r="I3" s="2"/>
      <c r="J3" s="80"/>
      <c r="K3" s="187"/>
      <c r="L3" s="119"/>
    </row>
    <row r="4" spans="2:12" ht="18" customHeight="1">
      <c r="B4" s="79"/>
      <c r="C4" s="2"/>
      <c r="D4" s="31" t="s">
        <v>0</v>
      </c>
      <c r="E4" s="112">
        <f>takenlijst!$E$3</f>
        <v>0</v>
      </c>
      <c r="F4" s="80"/>
      <c r="G4" s="327"/>
      <c r="H4" s="328"/>
      <c r="I4" s="329"/>
      <c r="J4" s="330"/>
      <c r="K4" s="2"/>
      <c r="L4" s="81"/>
    </row>
    <row r="5" spans="2:12" ht="18" customHeight="1">
      <c r="B5" s="79"/>
      <c r="C5" s="2"/>
      <c r="D5" s="31" t="s">
        <v>1</v>
      </c>
      <c r="E5" s="113">
        <f>takenlijst!$E$4</f>
        <v>0</v>
      </c>
      <c r="F5" s="80"/>
      <c r="G5" s="323"/>
      <c r="H5" s="28"/>
      <c r="I5" s="24"/>
      <c r="J5" s="325"/>
      <c r="K5" s="2"/>
      <c r="L5" s="81"/>
    </row>
    <row r="6" spans="2:12" ht="18" customHeight="1">
      <c r="B6" s="79"/>
      <c r="C6" s="2"/>
      <c r="D6" s="31" t="s">
        <v>2</v>
      </c>
      <c r="E6" s="114">
        <f>takenlijst!$E$5</f>
        <v>0</v>
      </c>
      <c r="F6" s="80"/>
      <c r="G6" s="323"/>
      <c r="H6" s="28"/>
      <c r="I6" s="24"/>
      <c r="J6" s="325"/>
      <c r="K6" s="2"/>
      <c r="L6" s="81"/>
    </row>
    <row r="7" spans="2:12" ht="18" customHeight="1" thickBot="1">
      <c r="B7" s="79"/>
      <c r="C7" s="2"/>
      <c r="D7" s="31" t="s">
        <v>3</v>
      </c>
      <c r="E7" s="115">
        <f>takenlijst!$E$6</f>
        <v>0</v>
      </c>
      <c r="F7" s="30"/>
      <c r="G7" s="358"/>
      <c r="H7" s="331"/>
      <c r="I7" s="332"/>
      <c r="J7" s="333"/>
      <c r="K7" s="2"/>
      <c r="L7" s="81"/>
    </row>
    <row r="8" spans="2:12" ht="18" customHeight="1">
      <c r="B8" s="79"/>
      <c r="C8" s="1"/>
      <c r="F8" s="2"/>
      <c r="G8" s="359" t="s">
        <v>101</v>
      </c>
      <c r="H8" s="2"/>
      <c r="I8" s="2"/>
      <c r="J8" s="80"/>
      <c r="K8" s="2"/>
      <c r="L8" s="81"/>
    </row>
    <row r="9" spans="2:13" s="202" customFormat="1" ht="18" customHeight="1">
      <c r="B9" s="197"/>
      <c r="C9" s="69" t="s">
        <v>94</v>
      </c>
      <c r="D9" s="198"/>
      <c r="E9" s="198"/>
      <c r="F9" s="198"/>
      <c r="G9" s="198"/>
      <c r="H9" s="198"/>
      <c r="I9" s="128"/>
      <c r="J9" s="213"/>
      <c r="K9" s="207"/>
      <c r="L9" s="199"/>
      <c r="M9" s="201"/>
    </row>
    <row r="10" spans="2:13" s="202" customFormat="1" ht="18" customHeight="1">
      <c r="B10" s="197"/>
      <c r="C10" s="69" t="s">
        <v>99</v>
      </c>
      <c r="D10" s="198"/>
      <c r="E10" s="198"/>
      <c r="F10" s="198"/>
      <c r="G10" s="198"/>
      <c r="H10" s="198"/>
      <c r="I10" s="128"/>
      <c r="J10" s="213"/>
      <c r="K10" s="207"/>
      <c r="L10" s="199"/>
      <c r="M10" s="201"/>
    </row>
    <row r="11" spans="2:13" ht="18" customHeight="1">
      <c r="B11" s="95"/>
      <c r="C11" s="97"/>
      <c r="D11" s="97"/>
      <c r="E11" s="97"/>
      <c r="F11" s="97"/>
      <c r="G11" s="97"/>
      <c r="H11" s="97"/>
      <c r="I11" s="98"/>
      <c r="J11" s="117"/>
      <c r="K11" s="117"/>
      <c r="L11" s="118"/>
      <c r="M11" s="24"/>
    </row>
    <row r="12" spans="2:12" ht="18">
      <c r="B12" s="79"/>
      <c r="C12" s="10"/>
      <c r="D12" s="10"/>
      <c r="E12" s="10"/>
      <c r="F12" s="10"/>
      <c r="G12" s="10"/>
      <c r="H12" s="10"/>
      <c r="I12" s="10"/>
      <c r="J12" s="10"/>
      <c r="K12" s="10"/>
      <c r="L12" s="81"/>
    </row>
    <row r="13" spans="2:16" s="12" customFormat="1" ht="15.75">
      <c r="B13" s="85"/>
      <c r="C13" s="91" t="s">
        <v>6</v>
      </c>
      <c r="D13" s="92" t="s">
        <v>7</v>
      </c>
      <c r="E13" s="93"/>
      <c r="F13" s="91" t="s">
        <v>8</v>
      </c>
      <c r="G13" s="91" t="s">
        <v>9</v>
      </c>
      <c r="H13" s="91" t="s">
        <v>10</v>
      </c>
      <c r="I13" s="91" t="s">
        <v>11</v>
      </c>
      <c r="J13" s="91" t="s">
        <v>96</v>
      </c>
      <c r="K13" s="91" t="s">
        <v>13</v>
      </c>
      <c r="L13" s="181"/>
      <c r="N13" s="15"/>
      <c r="O13" s="15"/>
      <c r="P13" s="15"/>
    </row>
    <row r="14" spans="2:16" ht="18" customHeight="1">
      <c r="B14" s="79"/>
      <c r="C14" s="316">
        <f>tachtigtwintig!C14</f>
        <v>0</v>
      </c>
      <c r="D14" s="449">
        <f>tachtigtwintig!D14</f>
        <v>0</v>
      </c>
      <c r="E14" s="450"/>
      <c r="F14" s="317">
        <f>tachtigtwintig!F14</f>
        <v>0</v>
      </c>
      <c r="G14" s="316">
        <f>tachtigtwintig!G14</f>
        <v>0</v>
      </c>
      <c r="H14" s="317">
        <f>tachtigtwintig!H14</f>
        <v>0</v>
      </c>
      <c r="I14" s="318">
        <f>tachtigtwintig!I14</f>
        <v>0</v>
      </c>
      <c r="J14" s="72" t="e">
        <f>'waarn.res BDP'!I14</f>
        <v>#DIV/0!</v>
      </c>
      <c r="K14" s="318" t="e">
        <f>((I14*J14)/60)</f>
        <v>#DIV/0!</v>
      </c>
      <c r="L14" s="81"/>
      <c r="N14" s="2"/>
      <c r="O14" s="2"/>
      <c r="P14" s="2"/>
    </row>
    <row r="15" spans="2:16" ht="18" customHeight="1">
      <c r="B15" s="79"/>
      <c r="C15" s="19">
        <f>tachtigtwintig!C15</f>
        <v>0</v>
      </c>
      <c r="D15" s="451">
        <f>tachtigtwintig!D15</f>
        <v>0</v>
      </c>
      <c r="E15" s="452"/>
      <c r="F15" s="71">
        <f>tachtigtwintig!F15</f>
        <v>0</v>
      </c>
      <c r="G15" s="19">
        <f>tachtigtwintig!G15</f>
        <v>0</v>
      </c>
      <c r="H15" s="71">
        <f>tachtigtwintig!H15</f>
        <v>0</v>
      </c>
      <c r="I15" s="20">
        <f>tachtigtwintig!I15</f>
        <v>0</v>
      </c>
      <c r="J15" s="17" t="e">
        <f>'waarn.res BDP'!I15</f>
        <v>#DIV/0!</v>
      </c>
      <c r="K15" s="20" t="e">
        <f aca="true" t="shared" si="0" ref="K15:K78">((I15*J15)/60)</f>
        <v>#DIV/0!</v>
      </c>
      <c r="L15" s="81"/>
      <c r="N15" s="2"/>
      <c r="O15" s="2"/>
      <c r="P15" s="2"/>
    </row>
    <row r="16" spans="2:16" ht="18" customHeight="1">
      <c r="B16" s="79"/>
      <c r="C16" s="19">
        <f>tachtigtwintig!C16</f>
        <v>0</v>
      </c>
      <c r="D16" s="451">
        <f>tachtigtwintig!D16</f>
        <v>0</v>
      </c>
      <c r="E16" s="452"/>
      <c r="F16" s="71">
        <f>tachtigtwintig!F16</f>
        <v>0</v>
      </c>
      <c r="G16" s="19">
        <f>tachtigtwintig!G16</f>
        <v>0</v>
      </c>
      <c r="H16" s="71">
        <f>tachtigtwintig!H16</f>
        <v>0</v>
      </c>
      <c r="I16" s="20">
        <f>tachtigtwintig!I16</f>
        <v>0</v>
      </c>
      <c r="J16" s="17" t="e">
        <f>'waarn.res BDP'!I16</f>
        <v>#DIV/0!</v>
      </c>
      <c r="K16" s="20" t="e">
        <f t="shared" si="0"/>
        <v>#DIV/0!</v>
      </c>
      <c r="L16" s="81"/>
      <c r="N16" s="2"/>
      <c r="O16" s="2"/>
      <c r="P16" s="2"/>
    </row>
    <row r="17" spans="2:16" ht="18" customHeight="1">
      <c r="B17" s="79"/>
      <c r="C17" s="19">
        <f>tachtigtwintig!C17</f>
        <v>0</v>
      </c>
      <c r="D17" s="451">
        <f>tachtigtwintig!D17</f>
        <v>0</v>
      </c>
      <c r="E17" s="452"/>
      <c r="F17" s="71">
        <f>tachtigtwintig!F17</f>
        <v>0</v>
      </c>
      <c r="G17" s="19">
        <f>tachtigtwintig!G17</f>
        <v>0</v>
      </c>
      <c r="H17" s="71">
        <f>tachtigtwintig!H17</f>
        <v>0</v>
      </c>
      <c r="I17" s="20">
        <f>tachtigtwintig!I17</f>
        <v>0</v>
      </c>
      <c r="J17" s="17">
        <f>'waarn.res BDP'!I17</f>
        <v>0</v>
      </c>
      <c r="K17" s="20">
        <f t="shared" si="0"/>
        <v>0</v>
      </c>
      <c r="L17" s="81"/>
      <c r="N17" s="2"/>
      <c r="O17" s="2"/>
      <c r="P17" s="2"/>
    </row>
    <row r="18" spans="2:16" ht="18" customHeight="1">
      <c r="B18" s="79"/>
      <c r="C18" s="19">
        <f>tachtigtwintig!C18</f>
        <v>0</v>
      </c>
      <c r="D18" s="451">
        <f>tachtigtwintig!D18</f>
        <v>0</v>
      </c>
      <c r="E18" s="452"/>
      <c r="F18" s="71">
        <f>tachtigtwintig!F18</f>
        <v>0</v>
      </c>
      <c r="G18" s="19">
        <f>tachtigtwintig!G18</f>
        <v>0</v>
      </c>
      <c r="H18" s="71">
        <f>tachtigtwintig!H18</f>
        <v>0</v>
      </c>
      <c r="I18" s="20">
        <f>tachtigtwintig!I18</f>
        <v>0</v>
      </c>
      <c r="J18" s="17" t="e">
        <f>'waarn.res BDP'!I18</f>
        <v>#DIV/0!</v>
      </c>
      <c r="K18" s="20" t="e">
        <f t="shared" si="0"/>
        <v>#DIV/0!</v>
      </c>
      <c r="L18" s="81"/>
      <c r="N18" s="2"/>
      <c r="O18" s="2"/>
      <c r="P18" s="2"/>
    </row>
    <row r="19" spans="2:16" ht="18" customHeight="1">
      <c r="B19" s="79"/>
      <c r="C19" s="19">
        <f>tachtigtwintig!C19</f>
        <v>0</v>
      </c>
      <c r="D19" s="451">
        <f>tachtigtwintig!D19</f>
        <v>0</v>
      </c>
      <c r="E19" s="452"/>
      <c r="F19" s="71">
        <f>tachtigtwintig!F19</f>
        <v>0</v>
      </c>
      <c r="G19" s="19">
        <f>tachtigtwintig!G19</f>
        <v>0</v>
      </c>
      <c r="H19" s="71">
        <f>tachtigtwintig!H19</f>
        <v>0</v>
      </c>
      <c r="I19" s="20">
        <f>tachtigtwintig!I19</f>
        <v>0</v>
      </c>
      <c r="J19" s="17" t="e">
        <f>'waarn.res BDP'!I19</f>
        <v>#DIV/0!</v>
      </c>
      <c r="K19" s="20" t="e">
        <f t="shared" si="0"/>
        <v>#DIV/0!</v>
      </c>
      <c r="L19" s="81"/>
      <c r="N19" s="2"/>
      <c r="O19" s="2"/>
      <c r="P19" s="2"/>
    </row>
    <row r="20" spans="2:16" ht="18" customHeight="1">
      <c r="B20" s="79"/>
      <c r="C20" s="19">
        <f>tachtigtwintig!C20</f>
        <v>0</v>
      </c>
      <c r="D20" s="451" t="str">
        <f>tachtigtwintig!D20</f>
        <v>Beantwoorden mail</v>
      </c>
      <c r="E20" s="452"/>
      <c r="F20" s="71">
        <f>tachtigtwintig!F20</f>
        <v>0</v>
      </c>
      <c r="G20" s="19" t="str">
        <f>tachtigtwintig!G20</f>
        <v>d</v>
      </c>
      <c r="H20" s="71">
        <f>tachtigtwintig!H20</f>
        <v>25</v>
      </c>
      <c r="I20" s="20">
        <f>tachtigtwintig!I20</f>
        <v>125</v>
      </c>
      <c r="J20" s="17">
        <f>'waarn.res BDP'!I20</f>
        <v>0.01835454926382407</v>
      </c>
      <c r="K20" s="20">
        <f t="shared" si="0"/>
        <v>0.03823864429963349</v>
      </c>
      <c r="L20" s="81"/>
      <c r="N20" s="2"/>
      <c r="O20" s="2"/>
      <c r="P20" s="2"/>
    </row>
    <row r="21" spans="2:16" ht="18" customHeight="1">
      <c r="B21" s="79"/>
      <c r="C21" s="19">
        <f>tachtigtwintig!C21</f>
        <v>0</v>
      </c>
      <c r="D21" s="451">
        <f>tachtigtwintig!D21</f>
        <v>0</v>
      </c>
      <c r="E21" s="452"/>
      <c r="F21" s="71">
        <f>tachtigtwintig!F21</f>
        <v>0</v>
      </c>
      <c r="G21" s="19">
        <f>tachtigtwintig!G21</f>
        <v>0</v>
      </c>
      <c r="H21" s="71">
        <f>tachtigtwintig!H21</f>
        <v>0</v>
      </c>
      <c r="I21" s="20">
        <f>tachtigtwintig!I21</f>
        <v>0</v>
      </c>
      <c r="J21" s="17" t="e">
        <f>'waarn.res BDP'!I21</f>
        <v>#DIV/0!</v>
      </c>
      <c r="K21" s="20" t="e">
        <f t="shared" si="0"/>
        <v>#DIV/0!</v>
      </c>
      <c r="L21" s="81"/>
      <c r="N21" s="2"/>
      <c r="O21" s="2"/>
      <c r="P21" s="2"/>
    </row>
    <row r="22" spans="2:16" ht="18" customHeight="1">
      <c r="B22" s="79"/>
      <c r="C22" s="19">
        <f>tachtigtwintig!C22</f>
        <v>0</v>
      </c>
      <c r="D22" s="451">
        <f>tachtigtwintig!D22</f>
        <v>0</v>
      </c>
      <c r="E22" s="452"/>
      <c r="F22" s="71">
        <f>tachtigtwintig!F22</f>
        <v>0</v>
      </c>
      <c r="G22" s="19">
        <f>tachtigtwintig!G22</f>
        <v>0</v>
      </c>
      <c r="H22" s="71">
        <f>tachtigtwintig!H22</f>
        <v>0</v>
      </c>
      <c r="I22" s="20">
        <f>tachtigtwintig!I22</f>
        <v>0</v>
      </c>
      <c r="J22" s="17">
        <f>'waarn.res BDP'!I22</f>
        <v>0</v>
      </c>
      <c r="K22" s="20">
        <f t="shared" si="0"/>
        <v>0</v>
      </c>
      <c r="L22" s="81"/>
      <c r="N22" s="2"/>
      <c r="O22" s="2"/>
      <c r="P22" s="2"/>
    </row>
    <row r="23" spans="2:16" ht="18" customHeight="1">
      <c r="B23" s="79"/>
      <c r="C23" s="19">
        <f>tachtigtwintig!C23</f>
        <v>0</v>
      </c>
      <c r="D23" s="451">
        <f>tachtigtwintig!D23</f>
        <v>0</v>
      </c>
      <c r="E23" s="452"/>
      <c r="F23" s="71">
        <f>tachtigtwintig!F23</f>
        <v>0</v>
      </c>
      <c r="G23" s="19">
        <f>tachtigtwintig!G23</f>
        <v>0</v>
      </c>
      <c r="H23" s="71">
        <f>tachtigtwintig!H23</f>
        <v>0</v>
      </c>
      <c r="I23" s="20">
        <f>tachtigtwintig!I23</f>
        <v>0</v>
      </c>
      <c r="J23" s="17">
        <f>'waarn.res BDP'!I23</f>
        <v>0</v>
      </c>
      <c r="K23" s="20">
        <f t="shared" si="0"/>
        <v>0</v>
      </c>
      <c r="L23" s="81"/>
      <c r="N23" s="2"/>
      <c r="O23" s="2"/>
      <c r="P23" s="2"/>
    </row>
    <row r="24" spans="2:16" ht="18" customHeight="1">
      <c r="B24" s="79"/>
      <c r="C24" s="19">
        <f>tachtigtwintig!C24</f>
        <v>0</v>
      </c>
      <c r="D24" s="451" t="str">
        <f>tachtigtwintig!D24</f>
        <v>Houden van functioneringsgesprek</v>
      </c>
      <c r="E24" s="452"/>
      <c r="F24" s="71">
        <f>tachtigtwintig!F24</f>
        <v>0</v>
      </c>
      <c r="G24" s="19" t="str">
        <f>tachtigtwintig!G24</f>
        <v>J</v>
      </c>
      <c r="H24" s="71">
        <f>tachtigtwintig!H24</f>
        <v>15</v>
      </c>
      <c r="I24" s="20">
        <f>tachtigtwintig!I24</f>
        <v>0.28680688336520077</v>
      </c>
      <c r="J24" s="17">
        <f>'waarn.res BDP'!I24</f>
        <v>0.4</v>
      </c>
      <c r="K24" s="20">
        <f t="shared" si="0"/>
        <v>0.0019120458891013386</v>
      </c>
      <c r="L24" s="81"/>
      <c r="N24" s="2"/>
      <c r="O24" s="2"/>
      <c r="P24" s="2"/>
    </row>
    <row r="25" spans="2:16" ht="18" customHeight="1">
      <c r="B25" s="79"/>
      <c r="C25" s="19">
        <f>tachtigtwintig!C25</f>
        <v>0</v>
      </c>
      <c r="D25" s="451" t="str">
        <f>tachtigtwintig!D25</f>
        <v>Declaratieproces</v>
      </c>
      <c r="E25" s="452"/>
      <c r="F25" s="71">
        <f>tachtigtwintig!F25</f>
        <v>0</v>
      </c>
      <c r="G25" s="19">
        <f>tachtigtwintig!G25</f>
        <v>0</v>
      </c>
      <c r="H25" s="71">
        <f>tachtigtwintig!H25</f>
        <v>0</v>
      </c>
      <c r="I25" s="20">
        <f>tachtigtwintig!I25</f>
        <v>0</v>
      </c>
      <c r="J25" s="17" t="e">
        <f>'waarn.res BDP'!I25</f>
        <v>#DIV/0!</v>
      </c>
      <c r="K25" s="20" t="e">
        <f t="shared" si="0"/>
        <v>#DIV/0!</v>
      </c>
      <c r="L25" s="81"/>
      <c r="N25" s="2"/>
      <c r="O25" s="2"/>
      <c r="P25" s="2"/>
    </row>
    <row r="26" spans="2:16" ht="18" customHeight="1">
      <c r="B26" s="79"/>
      <c r="C26" s="19">
        <f>tachtigtwintig!C26</f>
        <v>0</v>
      </c>
      <c r="D26" s="451" t="str">
        <f>tachtigtwintig!D26</f>
        <v>P&amp;O</v>
      </c>
      <c r="E26" s="452"/>
      <c r="F26" s="71">
        <f>tachtigtwintig!F26</f>
        <v>0</v>
      </c>
      <c r="G26" s="19">
        <f>tachtigtwintig!G26</f>
        <v>0</v>
      </c>
      <c r="H26" s="71">
        <f>tachtigtwintig!H26</f>
        <v>0</v>
      </c>
      <c r="I26" s="20">
        <f>tachtigtwintig!I26</f>
        <v>0</v>
      </c>
      <c r="J26" s="17">
        <f>'waarn.res BDP'!I26</f>
        <v>0</v>
      </c>
      <c r="K26" s="20">
        <f t="shared" si="0"/>
        <v>0</v>
      </c>
      <c r="L26" s="81"/>
      <c r="N26" s="2"/>
      <c r="O26" s="2"/>
      <c r="P26" s="2"/>
    </row>
    <row r="27" spans="2:16" ht="18" customHeight="1">
      <c r="B27" s="79"/>
      <c r="C27" s="19">
        <f>tachtigtwintig!C27</f>
        <v>0</v>
      </c>
      <c r="D27" s="451" t="str">
        <f>tachtigtwintig!D27</f>
        <v>Verwerken retourinformatie</v>
      </c>
      <c r="E27" s="452"/>
      <c r="F27" s="71">
        <f>tachtigtwintig!F27</f>
        <v>0</v>
      </c>
      <c r="G27" s="19" t="str">
        <f>tachtigtwintig!G27</f>
        <v>m</v>
      </c>
      <c r="H27" s="71">
        <f>tachtigtwintig!H27</f>
        <v>2</v>
      </c>
      <c r="I27" s="20">
        <f>tachtigtwintig!I27</f>
        <v>0.46511627906976744</v>
      </c>
      <c r="J27" s="17">
        <f>'waarn.res BDP'!I27</f>
        <v>0.5</v>
      </c>
      <c r="K27" s="20">
        <f t="shared" si="0"/>
        <v>0.003875968992248062</v>
      </c>
      <c r="L27" s="81"/>
      <c r="N27" s="2"/>
      <c r="O27" s="2"/>
      <c r="P27" s="2"/>
    </row>
    <row r="28" spans="2:16" ht="18" customHeight="1">
      <c r="B28" s="79"/>
      <c r="C28" s="19">
        <f>tachtigtwintig!C28</f>
        <v>0</v>
      </c>
      <c r="D28" s="451">
        <f>tachtigtwintig!D28</f>
        <v>0</v>
      </c>
      <c r="E28" s="452"/>
      <c r="F28" s="71">
        <f>tachtigtwintig!F28</f>
        <v>0</v>
      </c>
      <c r="G28" s="19">
        <f>tachtigtwintig!G28</f>
        <v>0</v>
      </c>
      <c r="H28" s="71">
        <f>tachtigtwintig!H28</f>
        <v>0</v>
      </c>
      <c r="I28" s="20">
        <f>tachtigtwintig!I28</f>
        <v>0</v>
      </c>
      <c r="J28" s="17">
        <f>'waarn.res BDP'!I28</f>
        <v>0</v>
      </c>
      <c r="K28" s="20">
        <f t="shared" si="0"/>
        <v>0</v>
      </c>
      <c r="L28" s="81"/>
      <c r="N28" s="2"/>
      <c r="O28" s="2"/>
      <c r="P28" s="2"/>
    </row>
    <row r="29" spans="2:16" ht="18" customHeight="1">
      <c r="B29" s="79"/>
      <c r="C29" s="19">
        <f>tachtigtwintig!C29</f>
        <v>0</v>
      </c>
      <c r="D29" s="451">
        <f>tachtigtwintig!D29</f>
        <v>0</v>
      </c>
      <c r="E29" s="452"/>
      <c r="F29" s="71">
        <f>tachtigtwintig!F29</f>
        <v>0</v>
      </c>
      <c r="G29" s="19">
        <f>tachtigtwintig!G29</f>
        <v>0</v>
      </c>
      <c r="H29" s="71">
        <f>tachtigtwintig!H29</f>
        <v>0</v>
      </c>
      <c r="I29" s="20">
        <f>tachtigtwintig!I29</f>
        <v>0</v>
      </c>
      <c r="J29" s="17">
        <f>'waarn.res BDP'!I29</f>
        <v>0</v>
      </c>
      <c r="K29" s="20">
        <f t="shared" si="0"/>
        <v>0</v>
      </c>
      <c r="L29" s="81"/>
      <c r="N29" s="2"/>
      <c r="O29" s="2"/>
      <c r="P29" s="2"/>
    </row>
    <row r="30" spans="2:16" ht="18" customHeight="1">
      <c r="B30" s="79"/>
      <c r="C30" s="19">
        <f>tachtigtwintig!C30</f>
        <v>0</v>
      </c>
      <c r="D30" s="451">
        <f>tachtigtwintig!D30</f>
        <v>0</v>
      </c>
      <c r="E30" s="452"/>
      <c r="F30" s="71">
        <f>tachtigtwintig!F30</f>
        <v>0</v>
      </c>
      <c r="G30" s="19">
        <f>tachtigtwintig!G30</f>
        <v>0</v>
      </c>
      <c r="H30" s="71">
        <f>tachtigtwintig!H30</f>
        <v>0</v>
      </c>
      <c r="I30" s="20">
        <f>tachtigtwintig!I30</f>
        <v>0</v>
      </c>
      <c r="J30" s="17" t="e">
        <f>'waarn.res BDP'!I30</f>
        <v>#DIV/0!</v>
      </c>
      <c r="K30" s="20" t="e">
        <f t="shared" si="0"/>
        <v>#DIV/0!</v>
      </c>
      <c r="L30" s="81"/>
      <c r="N30" s="2"/>
      <c r="O30" s="2"/>
      <c r="P30" s="2"/>
    </row>
    <row r="31" spans="2:16" ht="18" customHeight="1">
      <c r="B31" s="79"/>
      <c r="C31" s="19">
        <f>tachtigtwintig!C31</f>
        <v>0</v>
      </c>
      <c r="D31" s="451" t="str">
        <f>tachtigtwintig!D31</f>
        <v>Debiteurenbeheer</v>
      </c>
      <c r="E31" s="452"/>
      <c r="F31" s="71">
        <f>tachtigtwintig!F31</f>
        <v>0</v>
      </c>
      <c r="G31" s="19" t="str">
        <f>tachtigtwintig!G31</f>
        <v>w</v>
      </c>
      <c r="H31" s="71">
        <f>tachtigtwintig!H31</f>
        <v>1</v>
      </c>
      <c r="I31" s="20">
        <f>tachtigtwintig!I31</f>
        <v>1</v>
      </c>
      <c r="J31" s="17">
        <f>'waarn.res BDP'!I31</f>
        <v>0.5</v>
      </c>
      <c r="K31" s="20">
        <f t="shared" si="0"/>
        <v>0.008333333333333333</v>
      </c>
      <c r="L31" s="81"/>
      <c r="N31" s="2"/>
      <c r="O31" s="2"/>
      <c r="P31" s="2"/>
    </row>
    <row r="32" spans="2:16" ht="18" customHeight="1">
      <c r="B32" s="79"/>
      <c r="C32" s="19">
        <f>tachtigtwintig!C32</f>
        <v>0</v>
      </c>
      <c r="D32" s="451">
        <f>tachtigtwintig!D32</f>
        <v>0</v>
      </c>
      <c r="E32" s="452"/>
      <c r="F32" s="71">
        <f>tachtigtwintig!F32</f>
        <v>0</v>
      </c>
      <c r="G32" s="19">
        <f>tachtigtwintig!G32</f>
        <v>0</v>
      </c>
      <c r="H32" s="71">
        <f>tachtigtwintig!H32</f>
        <v>0</v>
      </c>
      <c r="I32" s="20">
        <f>tachtigtwintig!I32</f>
        <v>0</v>
      </c>
      <c r="J32" s="17">
        <f>'waarn.res BDP'!I32</f>
        <v>0</v>
      </c>
      <c r="K32" s="20">
        <f t="shared" si="0"/>
        <v>0</v>
      </c>
      <c r="L32" s="81"/>
      <c r="N32" s="2"/>
      <c r="O32" s="2"/>
      <c r="P32" s="2"/>
    </row>
    <row r="33" spans="2:16" ht="18" customHeight="1">
      <c r="B33" s="79"/>
      <c r="C33" s="19">
        <f>tachtigtwintig!C33</f>
        <v>0</v>
      </c>
      <c r="D33" s="451">
        <f>tachtigtwintig!D33</f>
        <v>0</v>
      </c>
      <c r="E33" s="452"/>
      <c r="F33" s="71">
        <f>tachtigtwintig!F33</f>
        <v>0</v>
      </c>
      <c r="G33" s="19">
        <f>tachtigtwintig!G33</f>
        <v>0</v>
      </c>
      <c r="H33" s="71">
        <f>tachtigtwintig!H33</f>
        <v>0</v>
      </c>
      <c r="I33" s="20">
        <f>tachtigtwintig!I33</f>
        <v>0</v>
      </c>
      <c r="J33" s="17">
        <f>'waarn.res BDP'!I33</f>
        <v>0</v>
      </c>
      <c r="K33" s="20">
        <f t="shared" si="0"/>
        <v>0</v>
      </c>
      <c r="L33" s="81"/>
      <c r="N33" s="2"/>
      <c r="O33" s="2"/>
      <c r="P33" s="2"/>
    </row>
    <row r="34" spans="2:16" ht="18" customHeight="1">
      <c r="B34" s="79"/>
      <c r="C34" s="19">
        <f>tachtigtwintig!C34</f>
        <v>0</v>
      </c>
      <c r="D34" s="451" t="str">
        <f>tachtigtwintig!D34</f>
        <v>Beoordelingsgesprekken</v>
      </c>
      <c r="E34" s="452"/>
      <c r="F34" s="71">
        <f>tachtigtwintig!F34</f>
        <v>0</v>
      </c>
      <c r="G34" s="19" t="str">
        <f>tachtigtwintig!G34</f>
        <v>J</v>
      </c>
      <c r="H34" s="71">
        <f>tachtigtwintig!H34</f>
        <v>15</v>
      </c>
      <c r="I34" s="20">
        <f>tachtigtwintig!I34</f>
        <v>0.28680688336520077</v>
      </c>
      <c r="J34" s="17">
        <f>'waarn.res BDP'!I34</f>
        <v>1.1012729558294443</v>
      </c>
      <c r="K34" s="20">
        <f t="shared" si="0"/>
        <v>0.005264211069930422</v>
      </c>
      <c r="L34" s="81"/>
      <c r="N34" s="2"/>
      <c r="O34" s="2"/>
      <c r="P34" s="2"/>
    </row>
    <row r="35" spans="2:16" ht="18" customHeight="1">
      <c r="B35" s="79"/>
      <c r="C35" s="19">
        <f>tachtigtwintig!C35</f>
        <v>0</v>
      </c>
      <c r="D35" s="451">
        <f>tachtigtwintig!D35</f>
        <v>0</v>
      </c>
      <c r="E35" s="452"/>
      <c r="F35" s="71">
        <f>tachtigtwintig!F35</f>
        <v>0</v>
      </c>
      <c r="G35" s="19">
        <f>tachtigtwintig!G35</f>
        <v>0</v>
      </c>
      <c r="H35" s="71">
        <f>tachtigtwintig!H35</f>
        <v>0</v>
      </c>
      <c r="I35" s="20">
        <f>tachtigtwintig!I35</f>
        <v>0</v>
      </c>
      <c r="J35" s="17">
        <f>'waarn.res BDP'!I35</f>
        <v>0</v>
      </c>
      <c r="K35" s="20">
        <f t="shared" si="0"/>
        <v>0</v>
      </c>
      <c r="L35" s="81"/>
      <c r="N35" s="2"/>
      <c r="O35" s="2"/>
      <c r="P35" s="2"/>
    </row>
    <row r="36" spans="2:16" ht="18" customHeight="1">
      <c r="B36" s="79"/>
      <c r="C36" s="19">
        <f>tachtigtwintig!C36</f>
        <v>0</v>
      </c>
      <c r="D36" s="451">
        <f>tachtigtwintig!D36</f>
        <v>0</v>
      </c>
      <c r="E36" s="452"/>
      <c r="F36" s="71">
        <f>tachtigtwintig!F36</f>
        <v>0</v>
      </c>
      <c r="G36" s="19">
        <f>tachtigtwintig!G36</f>
        <v>0</v>
      </c>
      <c r="H36" s="71">
        <f>tachtigtwintig!H36</f>
        <v>0</v>
      </c>
      <c r="I36" s="20">
        <f>tachtigtwintig!I36</f>
        <v>0</v>
      </c>
      <c r="J36" s="17">
        <f>'waarn.res BDP'!I36</f>
        <v>0</v>
      </c>
      <c r="K36" s="20">
        <f t="shared" si="0"/>
        <v>0</v>
      </c>
      <c r="L36" s="81"/>
      <c r="N36" s="2"/>
      <c r="O36" s="2"/>
      <c r="P36" s="2"/>
    </row>
    <row r="37" spans="2:16" ht="18" customHeight="1">
      <c r="B37" s="79"/>
      <c r="C37" s="19">
        <f>tachtigtwintig!C37</f>
        <v>0</v>
      </c>
      <c r="D37" s="451">
        <f>tachtigtwintig!D37</f>
        <v>0</v>
      </c>
      <c r="E37" s="452"/>
      <c r="F37" s="71">
        <f>tachtigtwintig!F37</f>
        <v>0</v>
      </c>
      <c r="G37" s="19">
        <f>tachtigtwintig!G37</f>
        <v>0</v>
      </c>
      <c r="H37" s="71">
        <f>tachtigtwintig!H37</f>
        <v>0</v>
      </c>
      <c r="I37" s="20">
        <f>tachtigtwintig!I37</f>
        <v>0</v>
      </c>
      <c r="J37" s="17">
        <f>'waarn.res BDP'!I37</f>
        <v>0</v>
      </c>
      <c r="K37" s="20">
        <f t="shared" si="0"/>
        <v>0</v>
      </c>
      <c r="L37" s="81"/>
      <c r="N37" s="2"/>
      <c r="O37" s="2"/>
      <c r="P37" s="2"/>
    </row>
    <row r="38" spans="2:16" ht="18" customHeight="1">
      <c r="B38" s="79"/>
      <c r="C38" s="19">
        <f>tachtigtwintig!C38</f>
        <v>0</v>
      </c>
      <c r="D38" s="451">
        <f>tachtigtwintig!D38</f>
        <v>0</v>
      </c>
      <c r="E38" s="452"/>
      <c r="F38" s="71">
        <f>tachtigtwintig!F38</f>
        <v>0</v>
      </c>
      <c r="G38" s="19">
        <f>tachtigtwintig!G38</f>
        <v>0</v>
      </c>
      <c r="H38" s="71">
        <f>tachtigtwintig!H38</f>
        <v>0</v>
      </c>
      <c r="I38" s="20">
        <f>tachtigtwintig!I38</f>
        <v>0</v>
      </c>
      <c r="J38" s="17">
        <f>'waarn.res BDP'!I38</f>
        <v>0</v>
      </c>
      <c r="K38" s="20">
        <f t="shared" si="0"/>
        <v>0</v>
      </c>
      <c r="L38" s="81"/>
      <c r="N38" s="2"/>
      <c r="O38" s="2"/>
      <c r="P38" s="2"/>
    </row>
    <row r="39" spans="2:16" ht="18" customHeight="1">
      <c r="B39" s="79"/>
      <c r="C39" s="19">
        <f>tachtigtwintig!C39</f>
        <v>0</v>
      </c>
      <c r="D39" s="451">
        <f>tachtigtwintig!D39</f>
        <v>0</v>
      </c>
      <c r="E39" s="452"/>
      <c r="F39" s="71">
        <f>tachtigtwintig!F39</f>
        <v>0</v>
      </c>
      <c r="G39" s="19">
        <f>tachtigtwintig!G39</f>
        <v>0</v>
      </c>
      <c r="H39" s="71">
        <f>tachtigtwintig!H39</f>
        <v>0</v>
      </c>
      <c r="I39" s="20">
        <f>tachtigtwintig!I39</f>
        <v>0</v>
      </c>
      <c r="J39" s="17">
        <f>'waarn.res BDP'!I39</f>
        <v>0</v>
      </c>
      <c r="K39" s="20">
        <f t="shared" si="0"/>
        <v>0</v>
      </c>
      <c r="L39" s="81"/>
      <c r="N39" s="2"/>
      <c r="O39" s="2"/>
      <c r="P39" s="2"/>
    </row>
    <row r="40" spans="2:16" ht="18" customHeight="1">
      <c r="B40" s="79"/>
      <c r="C40" s="19">
        <f>tachtigtwintig!C40</f>
        <v>0</v>
      </c>
      <c r="D40" s="451">
        <f>tachtigtwintig!D40</f>
        <v>0</v>
      </c>
      <c r="E40" s="452"/>
      <c r="F40" s="71">
        <f>tachtigtwintig!F40</f>
        <v>0</v>
      </c>
      <c r="G40" s="19">
        <f>tachtigtwintig!G40</f>
        <v>0</v>
      </c>
      <c r="H40" s="71">
        <f>tachtigtwintig!H40</f>
        <v>0</v>
      </c>
      <c r="I40" s="20">
        <f>tachtigtwintig!I40</f>
        <v>0</v>
      </c>
      <c r="J40" s="17">
        <f>'waarn.res BDP'!I40</f>
        <v>0</v>
      </c>
      <c r="K40" s="20">
        <f t="shared" si="0"/>
        <v>0</v>
      </c>
      <c r="L40" s="81"/>
      <c r="N40" s="2"/>
      <c r="O40" s="2"/>
      <c r="P40" s="2"/>
    </row>
    <row r="41" spans="2:16" ht="18" customHeight="1">
      <c r="B41" s="79"/>
      <c r="C41" s="19">
        <f>tachtigtwintig!C41</f>
        <v>0</v>
      </c>
      <c r="D41" s="451" t="str">
        <f>tachtigtwintig!D41</f>
        <v>Wegwerken onvolledige declaraties</v>
      </c>
      <c r="E41" s="452"/>
      <c r="F41" s="71">
        <f>tachtigtwintig!F41</f>
        <v>0</v>
      </c>
      <c r="G41" s="19" t="str">
        <f>tachtigtwintig!G41</f>
        <v>m</v>
      </c>
      <c r="H41" s="71">
        <f>tachtigtwintig!H41</f>
        <v>1</v>
      </c>
      <c r="I41" s="20">
        <f>tachtigtwintig!I41</f>
        <v>0.23255813953488372</v>
      </c>
      <c r="J41" s="17">
        <f>'waarn.res BDP'!I41</f>
        <v>0.5506364779147221</v>
      </c>
      <c r="K41" s="20">
        <f t="shared" si="0"/>
        <v>0.002134249914398148</v>
      </c>
      <c r="L41" s="81"/>
      <c r="N41" s="2"/>
      <c r="O41" s="2"/>
      <c r="P41" s="2"/>
    </row>
    <row r="42" spans="2:16" ht="18" customHeight="1">
      <c r="B42" s="79"/>
      <c r="C42" s="19">
        <f>tachtigtwintig!C42</f>
        <v>0</v>
      </c>
      <c r="D42" s="451">
        <f>tachtigtwintig!D42</f>
        <v>0</v>
      </c>
      <c r="E42" s="452"/>
      <c r="F42" s="71">
        <f>tachtigtwintig!F42</f>
        <v>0</v>
      </c>
      <c r="G42" s="19">
        <f>tachtigtwintig!G42</f>
        <v>0</v>
      </c>
      <c r="H42" s="71">
        <f>tachtigtwintig!H42</f>
        <v>0</v>
      </c>
      <c r="I42" s="20">
        <f>tachtigtwintig!I42</f>
        <v>0</v>
      </c>
      <c r="J42" s="17">
        <f>'waarn.res BDP'!I42</f>
        <v>0</v>
      </c>
      <c r="K42" s="20">
        <f t="shared" si="0"/>
        <v>0</v>
      </c>
      <c r="L42" s="81"/>
      <c r="N42" s="2"/>
      <c r="O42" s="2"/>
      <c r="P42" s="2"/>
    </row>
    <row r="43" spans="2:16" ht="18" customHeight="1">
      <c r="B43" s="79"/>
      <c r="C43" s="19">
        <f>tachtigtwintig!C43</f>
        <v>0</v>
      </c>
      <c r="D43" s="451">
        <f>tachtigtwintig!D43</f>
        <v>0</v>
      </c>
      <c r="E43" s="452"/>
      <c r="F43" s="71">
        <f>tachtigtwintig!F43</f>
        <v>0</v>
      </c>
      <c r="G43" s="19">
        <f>tachtigtwintig!G43</f>
        <v>0</v>
      </c>
      <c r="H43" s="71">
        <f>tachtigtwintig!H43</f>
        <v>0</v>
      </c>
      <c r="I43" s="20">
        <f>tachtigtwintig!I43</f>
        <v>0</v>
      </c>
      <c r="J43" s="17">
        <f>'waarn.res BDP'!I43</f>
        <v>0</v>
      </c>
      <c r="K43" s="20">
        <f t="shared" si="0"/>
        <v>0</v>
      </c>
      <c r="L43" s="81"/>
      <c r="N43" s="2"/>
      <c r="O43" s="2"/>
      <c r="P43" s="2"/>
    </row>
    <row r="44" spans="2:16" ht="18" customHeight="1">
      <c r="B44" s="79"/>
      <c r="C44" s="19">
        <f>tachtigtwintig!C44</f>
        <v>0</v>
      </c>
      <c r="D44" s="451">
        <f>tachtigtwintig!D44</f>
        <v>0</v>
      </c>
      <c r="E44" s="452"/>
      <c r="F44" s="71">
        <f>tachtigtwintig!F44</f>
        <v>0</v>
      </c>
      <c r="G44" s="19">
        <f>tachtigtwintig!G44</f>
        <v>0</v>
      </c>
      <c r="H44" s="71">
        <f>tachtigtwintig!H44</f>
        <v>0</v>
      </c>
      <c r="I44" s="20">
        <f>tachtigtwintig!I44</f>
        <v>0</v>
      </c>
      <c r="J44" s="17">
        <f>'waarn.res BDP'!I44</f>
        <v>0</v>
      </c>
      <c r="K44" s="20">
        <f t="shared" si="0"/>
        <v>0</v>
      </c>
      <c r="L44" s="81"/>
      <c r="N44" s="2"/>
      <c r="O44" s="2"/>
      <c r="P44" s="2"/>
    </row>
    <row r="45" spans="2:16" ht="18" customHeight="1">
      <c r="B45" s="79"/>
      <c r="C45" s="19">
        <f>tachtigtwintig!C45</f>
        <v>0</v>
      </c>
      <c r="D45" s="451">
        <f>tachtigtwintig!D45</f>
        <v>0</v>
      </c>
      <c r="E45" s="452"/>
      <c r="F45" s="71">
        <f>tachtigtwintig!F45</f>
        <v>0</v>
      </c>
      <c r="G45" s="19">
        <f>tachtigtwintig!G45</f>
        <v>0</v>
      </c>
      <c r="H45" s="71">
        <f>tachtigtwintig!H45</f>
        <v>0</v>
      </c>
      <c r="I45" s="20">
        <f>tachtigtwintig!I45</f>
        <v>0</v>
      </c>
      <c r="J45" s="17">
        <f>'waarn.res BDP'!I45</f>
        <v>0</v>
      </c>
      <c r="K45" s="20">
        <f t="shared" si="0"/>
        <v>0</v>
      </c>
      <c r="L45" s="81"/>
      <c r="N45" s="2"/>
      <c r="O45" s="2"/>
      <c r="P45" s="2"/>
    </row>
    <row r="46" spans="2:16" ht="18" customHeight="1">
      <c r="B46" s="79"/>
      <c r="C46" s="19">
        <f>tachtigtwintig!C46</f>
        <v>0</v>
      </c>
      <c r="D46" s="451">
        <f>tachtigtwintig!D46</f>
        <v>0</v>
      </c>
      <c r="E46" s="452"/>
      <c r="F46" s="71">
        <f>tachtigtwintig!F46</f>
        <v>0</v>
      </c>
      <c r="G46" s="19">
        <f>tachtigtwintig!G46</f>
        <v>0</v>
      </c>
      <c r="H46" s="71">
        <f>tachtigtwintig!H46</f>
        <v>0</v>
      </c>
      <c r="I46" s="20">
        <f>tachtigtwintig!I46</f>
        <v>0</v>
      </c>
      <c r="J46" s="17">
        <f>'waarn.res BDP'!I46</f>
        <v>0</v>
      </c>
      <c r="K46" s="20">
        <f t="shared" si="0"/>
        <v>0</v>
      </c>
      <c r="L46" s="81"/>
      <c r="N46" s="2"/>
      <c r="O46" s="2"/>
      <c r="P46" s="2"/>
    </row>
    <row r="47" spans="2:16" ht="18" customHeight="1">
      <c r="B47" s="79"/>
      <c r="C47" s="19">
        <f>tachtigtwintig!C47</f>
        <v>0</v>
      </c>
      <c r="D47" s="451">
        <f>tachtigtwintig!D47</f>
        <v>0</v>
      </c>
      <c r="E47" s="452"/>
      <c r="F47" s="71">
        <f>tachtigtwintig!F47</f>
        <v>0</v>
      </c>
      <c r="G47" s="19">
        <f>tachtigtwintig!G47</f>
        <v>0</v>
      </c>
      <c r="H47" s="71">
        <f>tachtigtwintig!H47</f>
        <v>0</v>
      </c>
      <c r="I47" s="20">
        <f>tachtigtwintig!I47</f>
        <v>0</v>
      </c>
      <c r="J47" s="17">
        <f>'waarn.res BDP'!I47</f>
        <v>0</v>
      </c>
      <c r="K47" s="20">
        <f t="shared" si="0"/>
        <v>0</v>
      </c>
      <c r="L47" s="81"/>
      <c r="N47" s="2"/>
      <c r="O47" s="2"/>
      <c r="P47" s="2"/>
    </row>
    <row r="48" spans="2:16" ht="18" customHeight="1">
      <c r="B48" s="79"/>
      <c r="C48" s="19">
        <f>tachtigtwintig!C48</f>
        <v>0</v>
      </c>
      <c r="D48" s="451">
        <f>tachtigtwintig!D48</f>
        <v>0</v>
      </c>
      <c r="E48" s="452"/>
      <c r="F48" s="71">
        <f>tachtigtwintig!F48</f>
        <v>0</v>
      </c>
      <c r="G48" s="19">
        <f>tachtigtwintig!G48</f>
        <v>0</v>
      </c>
      <c r="H48" s="71">
        <f>tachtigtwintig!H48</f>
        <v>0</v>
      </c>
      <c r="I48" s="20">
        <f>tachtigtwintig!I48</f>
        <v>0</v>
      </c>
      <c r="J48" s="17">
        <f>'waarn.res BDP'!I48</f>
        <v>0</v>
      </c>
      <c r="K48" s="20">
        <f t="shared" si="0"/>
        <v>0</v>
      </c>
      <c r="L48" s="81"/>
      <c r="N48" s="2"/>
      <c r="O48" s="2"/>
      <c r="P48" s="2"/>
    </row>
    <row r="49" spans="2:16" ht="18" customHeight="1">
      <c r="B49" s="79"/>
      <c r="C49" s="19">
        <f>tachtigtwintig!C49</f>
        <v>0</v>
      </c>
      <c r="D49" s="451">
        <f>tachtigtwintig!D49</f>
        <v>0</v>
      </c>
      <c r="E49" s="452"/>
      <c r="F49" s="71">
        <f>tachtigtwintig!F49</f>
        <v>0</v>
      </c>
      <c r="G49" s="19">
        <f>tachtigtwintig!G49</f>
        <v>0</v>
      </c>
      <c r="H49" s="71">
        <f>tachtigtwintig!H49</f>
        <v>0</v>
      </c>
      <c r="I49" s="20">
        <f>tachtigtwintig!I49</f>
        <v>0</v>
      </c>
      <c r="J49" s="17">
        <f>'waarn.res BDP'!I49</f>
        <v>0</v>
      </c>
      <c r="K49" s="20">
        <f t="shared" si="0"/>
        <v>0</v>
      </c>
      <c r="L49" s="81"/>
      <c r="N49" s="2"/>
      <c r="O49" s="2"/>
      <c r="P49" s="2"/>
    </row>
    <row r="50" spans="2:16" ht="18" customHeight="1">
      <c r="B50" s="79"/>
      <c r="C50" s="19">
        <f>tachtigtwintig!C50</f>
        <v>0</v>
      </c>
      <c r="D50" s="451">
        <f>tachtigtwintig!D50</f>
        <v>0</v>
      </c>
      <c r="E50" s="452"/>
      <c r="F50" s="71">
        <f>tachtigtwintig!F50</f>
        <v>0</v>
      </c>
      <c r="G50" s="19">
        <f>tachtigtwintig!G50</f>
        <v>0</v>
      </c>
      <c r="H50" s="71">
        <f>tachtigtwintig!H50</f>
        <v>0</v>
      </c>
      <c r="I50" s="20">
        <f>tachtigtwintig!I50</f>
        <v>0</v>
      </c>
      <c r="J50" s="17">
        <f>'waarn.res BDP'!I50</f>
        <v>0</v>
      </c>
      <c r="K50" s="20">
        <f t="shared" si="0"/>
        <v>0</v>
      </c>
      <c r="L50" s="81"/>
      <c r="N50" s="2"/>
      <c r="O50" s="2"/>
      <c r="P50" s="2"/>
    </row>
    <row r="51" spans="2:16" ht="18" customHeight="1">
      <c r="B51" s="79"/>
      <c r="C51" s="19">
        <f>tachtigtwintig!C51</f>
        <v>0</v>
      </c>
      <c r="D51" s="451">
        <f>tachtigtwintig!D51</f>
        <v>0</v>
      </c>
      <c r="E51" s="452"/>
      <c r="F51" s="71">
        <f>tachtigtwintig!F51</f>
        <v>0</v>
      </c>
      <c r="G51" s="19">
        <f>tachtigtwintig!G51</f>
        <v>0</v>
      </c>
      <c r="H51" s="71">
        <f>tachtigtwintig!H51</f>
        <v>0</v>
      </c>
      <c r="I51" s="20">
        <f>tachtigtwintig!I51</f>
        <v>0</v>
      </c>
      <c r="J51" s="17">
        <f>'waarn.res BDP'!I51</f>
        <v>0</v>
      </c>
      <c r="K51" s="20">
        <f t="shared" si="0"/>
        <v>0</v>
      </c>
      <c r="L51" s="81"/>
      <c r="N51" s="2"/>
      <c r="O51" s="2"/>
      <c r="P51" s="2"/>
    </row>
    <row r="52" spans="2:16" ht="18" customHeight="1">
      <c r="B52" s="79"/>
      <c r="C52" s="19">
        <f>tachtigtwintig!C52</f>
        <v>0</v>
      </c>
      <c r="D52" s="451">
        <f>tachtigtwintig!D52</f>
        <v>0</v>
      </c>
      <c r="E52" s="452"/>
      <c r="F52" s="71">
        <f>tachtigtwintig!F52</f>
        <v>0</v>
      </c>
      <c r="G52" s="19">
        <f>tachtigtwintig!G52</f>
        <v>0</v>
      </c>
      <c r="H52" s="71">
        <f>tachtigtwintig!H52</f>
        <v>0</v>
      </c>
      <c r="I52" s="20">
        <f>tachtigtwintig!I52</f>
        <v>0</v>
      </c>
      <c r="J52" s="17">
        <f>'waarn.res BDP'!I52</f>
        <v>0</v>
      </c>
      <c r="K52" s="20">
        <f t="shared" si="0"/>
        <v>0</v>
      </c>
      <c r="L52" s="81"/>
      <c r="N52" s="2"/>
      <c r="O52" s="2"/>
      <c r="P52" s="2"/>
    </row>
    <row r="53" spans="2:16" ht="18" customHeight="1">
      <c r="B53" s="79"/>
      <c r="C53" s="19">
        <f>tachtigtwintig!C53</f>
        <v>0</v>
      </c>
      <c r="D53" s="451">
        <f>tachtigtwintig!D53</f>
        <v>0</v>
      </c>
      <c r="E53" s="452"/>
      <c r="F53" s="71">
        <f>tachtigtwintig!F53</f>
        <v>0</v>
      </c>
      <c r="G53" s="19">
        <f>tachtigtwintig!G53</f>
        <v>0</v>
      </c>
      <c r="H53" s="71">
        <f>tachtigtwintig!H53</f>
        <v>0</v>
      </c>
      <c r="I53" s="20">
        <f>tachtigtwintig!I53</f>
        <v>0</v>
      </c>
      <c r="J53" s="17">
        <f>'waarn.res BDP'!I53</f>
        <v>0</v>
      </c>
      <c r="K53" s="20">
        <f t="shared" si="0"/>
        <v>0</v>
      </c>
      <c r="L53" s="81"/>
      <c r="N53" s="2"/>
      <c r="O53" s="2"/>
      <c r="P53" s="2"/>
    </row>
    <row r="54" spans="2:16" ht="18" customHeight="1">
      <c r="B54" s="79"/>
      <c r="C54" s="19">
        <f>tachtigtwintig!C54</f>
        <v>0</v>
      </c>
      <c r="D54" s="451">
        <f>tachtigtwintig!D54</f>
        <v>0</v>
      </c>
      <c r="E54" s="452"/>
      <c r="F54" s="71">
        <f>tachtigtwintig!F54</f>
        <v>0</v>
      </c>
      <c r="G54" s="19">
        <f>tachtigtwintig!G54</f>
        <v>0</v>
      </c>
      <c r="H54" s="71">
        <f>tachtigtwintig!H54</f>
        <v>0</v>
      </c>
      <c r="I54" s="20">
        <f>tachtigtwintig!I54</f>
        <v>0</v>
      </c>
      <c r="J54" s="17">
        <f>'waarn.res BDP'!I54</f>
        <v>0</v>
      </c>
      <c r="K54" s="20">
        <f t="shared" si="0"/>
        <v>0</v>
      </c>
      <c r="L54" s="81"/>
      <c r="N54" s="2"/>
      <c r="O54" s="2"/>
      <c r="P54" s="2"/>
    </row>
    <row r="55" spans="2:16" ht="18" customHeight="1">
      <c r="B55" s="79"/>
      <c r="C55" s="19">
        <f>tachtigtwintig!C55</f>
        <v>0</v>
      </c>
      <c r="D55" s="451">
        <f>tachtigtwintig!D55</f>
        <v>0</v>
      </c>
      <c r="E55" s="452"/>
      <c r="F55" s="71">
        <f>tachtigtwintig!F55</f>
        <v>0</v>
      </c>
      <c r="G55" s="19">
        <f>tachtigtwintig!G55</f>
        <v>0</v>
      </c>
      <c r="H55" s="71">
        <f>tachtigtwintig!H55</f>
        <v>0</v>
      </c>
      <c r="I55" s="20">
        <f>tachtigtwintig!I55</f>
        <v>0</v>
      </c>
      <c r="J55" s="17">
        <f>'waarn.res BDP'!I55</f>
        <v>0</v>
      </c>
      <c r="K55" s="20">
        <f t="shared" si="0"/>
        <v>0</v>
      </c>
      <c r="L55" s="81"/>
      <c r="N55" s="2"/>
      <c r="O55" s="2"/>
      <c r="P55" s="2"/>
    </row>
    <row r="56" spans="2:16" ht="18" customHeight="1">
      <c r="B56" s="79"/>
      <c r="C56" s="19">
        <f>tachtigtwintig!C56</f>
        <v>0</v>
      </c>
      <c r="D56" s="451">
        <f>tachtigtwintig!D56</f>
        <v>0</v>
      </c>
      <c r="E56" s="452"/>
      <c r="F56" s="71">
        <f>tachtigtwintig!F56</f>
        <v>0</v>
      </c>
      <c r="G56" s="19">
        <f>tachtigtwintig!G56</f>
        <v>0</v>
      </c>
      <c r="H56" s="71">
        <f>tachtigtwintig!H56</f>
        <v>0</v>
      </c>
      <c r="I56" s="20">
        <f>tachtigtwintig!I56</f>
        <v>0</v>
      </c>
      <c r="J56" s="17">
        <f>'waarn.res BDP'!I56</f>
        <v>0</v>
      </c>
      <c r="K56" s="20">
        <f t="shared" si="0"/>
        <v>0</v>
      </c>
      <c r="L56" s="81"/>
      <c r="N56" s="2"/>
      <c r="O56" s="2"/>
      <c r="P56" s="2"/>
    </row>
    <row r="57" spans="2:16" ht="18" customHeight="1">
      <c r="B57" s="79"/>
      <c r="C57" s="19">
        <f>tachtigtwintig!C57</f>
        <v>0</v>
      </c>
      <c r="D57" s="451">
        <f>tachtigtwintig!D57</f>
        <v>0</v>
      </c>
      <c r="E57" s="452"/>
      <c r="F57" s="71">
        <f>tachtigtwintig!F57</f>
        <v>0</v>
      </c>
      <c r="G57" s="19">
        <f>tachtigtwintig!G57</f>
        <v>0</v>
      </c>
      <c r="H57" s="71">
        <f>tachtigtwintig!H57</f>
        <v>0</v>
      </c>
      <c r="I57" s="20">
        <f>tachtigtwintig!I57</f>
        <v>0</v>
      </c>
      <c r="J57" s="17">
        <f>'waarn.res BDP'!I57</f>
        <v>0</v>
      </c>
      <c r="K57" s="20">
        <f t="shared" si="0"/>
        <v>0</v>
      </c>
      <c r="L57" s="81"/>
      <c r="N57" s="2"/>
      <c r="O57" s="2"/>
      <c r="P57" s="2"/>
    </row>
    <row r="58" spans="2:16" ht="18" customHeight="1">
      <c r="B58" s="79"/>
      <c r="C58" s="19">
        <f>tachtigtwintig!C58</f>
        <v>0</v>
      </c>
      <c r="D58" s="451">
        <f>tachtigtwintig!D58</f>
        <v>0</v>
      </c>
      <c r="E58" s="452"/>
      <c r="F58" s="71">
        <f>tachtigtwintig!F58</f>
        <v>0</v>
      </c>
      <c r="G58" s="19">
        <f>tachtigtwintig!G58</f>
        <v>0</v>
      </c>
      <c r="H58" s="71">
        <f>tachtigtwintig!H58</f>
        <v>0</v>
      </c>
      <c r="I58" s="20">
        <f>tachtigtwintig!I58</f>
        <v>0</v>
      </c>
      <c r="J58" s="17">
        <f>'waarn.res BDP'!I58</f>
        <v>0</v>
      </c>
      <c r="K58" s="20">
        <f t="shared" si="0"/>
        <v>0</v>
      </c>
      <c r="L58" s="81"/>
      <c r="N58" s="2"/>
      <c r="O58" s="2"/>
      <c r="P58" s="2"/>
    </row>
    <row r="59" spans="2:16" ht="18" customHeight="1">
      <c r="B59" s="79"/>
      <c r="C59" s="19">
        <f>tachtigtwintig!C59</f>
        <v>0</v>
      </c>
      <c r="D59" s="451">
        <f>tachtigtwintig!D59</f>
        <v>0</v>
      </c>
      <c r="E59" s="452"/>
      <c r="F59" s="71">
        <f>tachtigtwintig!F59</f>
        <v>0</v>
      </c>
      <c r="G59" s="19">
        <f>tachtigtwintig!G59</f>
        <v>0</v>
      </c>
      <c r="H59" s="71">
        <f>tachtigtwintig!H59</f>
        <v>0</v>
      </c>
      <c r="I59" s="20">
        <f>tachtigtwintig!I59</f>
        <v>0</v>
      </c>
      <c r="J59" s="17">
        <f>'waarn.res BDP'!I59</f>
        <v>0</v>
      </c>
      <c r="K59" s="20">
        <f t="shared" si="0"/>
        <v>0</v>
      </c>
      <c r="L59" s="81"/>
      <c r="N59" s="2"/>
      <c r="O59" s="2"/>
      <c r="P59" s="2"/>
    </row>
    <row r="60" spans="2:16" ht="18" customHeight="1">
      <c r="B60" s="79"/>
      <c r="C60" s="19">
        <f>tachtigtwintig!C60</f>
        <v>0</v>
      </c>
      <c r="D60" s="451">
        <f>tachtigtwintig!D60</f>
        <v>0</v>
      </c>
      <c r="E60" s="452"/>
      <c r="F60" s="71">
        <f>tachtigtwintig!F60</f>
        <v>0</v>
      </c>
      <c r="G60" s="19">
        <f>tachtigtwintig!G60</f>
        <v>0</v>
      </c>
      <c r="H60" s="71">
        <f>tachtigtwintig!H60</f>
        <v>0</v>
      </c>
      <c r="I60" s="20">
        <f>tachtigtwintig!I60</f>
        <v>0</v>
      </c>
      <c r="J60" s="17">
        <f>'waarn.res BDP'!I60</f>
        <v>0</v>
      </c>
      <c r="K60" s="20">
        <f t="shared" si="0"/>
        <v>0</v>
      </c>
      <c r="L60" s="81"/>
      <c r="N60" s="2"/>
      <c r="O60" s="2"/>
      <c r="P60" s="2"/>
    </row>
    <row r="61" spans="2:16" ht="18" customHeight="1">
      <c r="B61" s="79"/>
      <c r="C61" s="19">
        <f>tachtigtwintig!C61</f>
        <v>0</v>
      </c>
      <c r="D61" s="451">
        <f>tachtigtwintig!D61</f>
        <v>0</v>
      </c>
      <c r="E61" s="452"/>
      <c r="F61" s="71">
        <f>tachtigtwintig!F61</f>
        <v>0</v>
      </c>
      <c r="G61" s="19">
        <f>tachtigtwintig!G61</f>
        <v>0</v>
      </c>
      <c r="H61" s="71">
        <f>tachtigtwintig!H61</f>
        <v>0</v>
      </c>
      <c r="I61" s="20">
        <f>tachtigtwintig!I61</f>
        <v>0</v>
      </c>
      <c r="J61" s="17">
        <f>'waarn.res BDP'!I61</f>
        <v>0</v>
      </c>
      <c r="K61" s="20">
        <f t="shared" si="0"/>
        <v>0</v>
      </c>
      <c r="L61" s="81"/>
      <c r="N61" s="2"/>
      <c r="O61" s="2"/>
      <c r="P61" s="2"/>
    </row>
    <row r="62" spans="2:16" ht="18" customHeight="1">
      <c r="B62" s="79"/>
      <c r="C62" s="19">
        <f>tachtigtwintig!C62</f>
        <v>0</v>
      </c>
      <c r="D62" s="451">
        <f>tachtigtwintig!D62</f>
        <v>0</v>
      </c>
      <c r="E62" s="452"/>
      <c r="F62" s="71">
        <f>tachtigtwintig!F62</f>
        <v>0</v>
      </c>
      <c r="G62" s="19">
        <f>tachtigtwintig!G62</f>
        <v>0</v>
      </c>
      <c r="H62" s="71">
        <f>tachtigtwintig!H62</f>
        <v>0</v>
      </c>
      <c r="I62" s="20">
        <f>tachtigtwintig!I62</f>
        <v>0</v>
      </c>
      <c r="J62" s="17">
        <f>'waarn.res BDP'!I62</f>
        <v>0</v>
      </c>
      <c r="K62" s="20">
        <f t="shared" si="0"/>
        <v>0</v>
      </c>
      <c r="L62" s="81"/>
      <c r="N62" s="2"/>
      <c r="O62" s="2"/>
      <c r="P62" s="2"/>
    </row>
    <row r="63" spans="2:16" ht="18" customHeight="1">
      <c r="B63" s="79"/>
      <c r="C63" s="19">
        <f>tachtigtwintig!C63</f>
        <v>0</v>
      </c>
      <c r="D63" s="451">
        <f>tachtigtwintig!D63</f>
        <v>0</v>
      </c>
      <c r="E63" s="452"/>
      <c r="F63" s="71">
        <f>tachtigtwintig!F63</f>
        <v>0</v>
      </c>
      <c r="G63" s="19">
        <f>tachtigtwintig!G63</f>
        <v>0</v>
      </c>
      <c r="H63" s="71">
        <f>tachtigtwintig!H63</f>
        <v>0</v>
      </c>
      <c r="I63" s="20">
        <f>tachtigtwintig!I63</f>
        <v>0</v>
      </c>
      <c r="J63" s="17">
        <f>'waarn.res BDP'!I63</f>
        <v>0</v>
      </c>
      <c r="K63" s="20">
        <f t="shared" si="0"/>
        <v>0</v>
      </c>
      <c r="L63" s="81"/>
      <c r="N63" s="2"/>
      <c r="O63" s="2"/>
      <c r="P63" s="2"/>
    </row>
    <row r="64" spans="2:16" ht="18" customHeight="1">
      <c r="B64" s="79"/>
      <c r="C64" s="19">
        <f>tachtigtwintig!C64</f>
        <v>0</v>
      </c>
      <c r="D64" s="451">
        <f>tachtigtwintig!D64</f>
        <v>0</v>
      </c>
      <c r="E64" s="452"/>
      <c r="F64" s="71">
        <f>tachtigtwintig!F64</f>
        <v>0</v>
      </c>
      <c r="G64" s="19">
        <f>tachtigtwintig!G64</f>
        <v>0</v>
      </c>
      <c r="H64" s="71">
        <f>tachtigtwintig!H64</f>
        <v>0</v>
      </c>
      <c r="I64" s="20">
        <f>tachtigtwintig!I64</f>
        <v>0</v>
      </c>
      <c r="J64" s="17">
        <f>'waarn.res BDP'!I64</f>
        <v>0</v>
      </c>
      <c r="K64" s="20">
        <f t="shared" si="0"/>
        <v>0</v>
      </c>
      <c r="L64" s="81"/>
      <c r="N64" s="2"/>
      <c r="O64" s="2"/>
      <c r="P64" s="2"/>
    </row>
    <row r="65" spans="2:16" ht="18" customHeight="1">
      <c r="B65" s="79"/>
      <c r="C65" s="19">
        <f>tachtigtwintig!C65</f>
        <v>0</v>
      </c>
      <c r="D65" s="451">
        <f>tachtigtwintig!D65</f>
        <v>0</v>
      </c>
      <c r="E65" s="452"/>
      <c r="F65" s="71">
        <f>tachtigtwintig!F65</f>
        <v>0</v>
      </c>
      <c r="G65" s="19">
        <f>tachtigtwintig!G65</f>
        <v>0</v>
      </c>
      <c r="H65" s="71">
        <f>tachtigtwintig!H65</f>
        <v>0</v>
      </c>
      <c r="I65" s="20">
        <f>tachtigtwintig!I65</f>
        <v>0</v>
      </c>
      <c r="J65" s="17">
        <f>'waarn.res BDP'!I65</f>
        <v>0</v>
      </c>
      <c r="K65" s="20">
        <f t="shared" si="0"/>
        <v>0</v>
      </c>
      <c r="L65" s="81"/>
      <c r="N65" s="2"/>
      <c r="O65" s="2"/>
      <c r="P65" s="2"/>
    </row>
    <row r="66" spans="2:16" ht="18" customHeight="1">
      <c r="B66" s="79"/>
      <c r="C66" s="19">
        <f>tachtigtwintig!C66</f>
        <v>0</v>
      </c>
      <c r="D66" s="451">
        <f>tachtigtwintig!D66</f>
        <v>0</v>
      </c>
      <c r="E66" s="452"/>
      <c r="F66" s="71">
        <f>tachtigtwintig!F66</f>
        <v>0</v>
      </c>
      <c r="G66" s="19">
        <f>tachtigtwintig!G66</f>
        <v>0</v>
      </c>
      <c r="H66" s="71">
        <f>tachtigtwintig!H66</f>
        <v>0</v>
      </c>
      <c r="I66" s="20">
        <f>tachtigtwintig!I66</f>
        <v>0</v>
      </c>
      <c r="J66" s="17">
        <f>'waarn.res BDP'!I66</f>
        <v>0</v>
      </c>
      <c r="K66" s="20">
        <f t="shared" si="0"/>
        <v>0</v>
      </c>
      <c r="L66" s="81"/>
      <c r="N66" s="2"/>
      <c r="O66" s="2"/>
      <c r="P66" s="2"/>
    </row>
    <row r="67" spans="2:16" ht="18" customHeight="1">
      <c r="B67" s="79"/>
      <c r="C67" s="19">
        <f>tachtigtwintig!C67</f>
        <v>0</v>
      </c>
      <c r="D67" s="451">
        <f>tachtigtwintig!D67</f>
        <v>0</v>
      </c>
      <c r="E67" s="452"/>
      <c r="F67" s="71">
        <f>tachtigtwintig!F67</f>
        <v>0</v>
      </c>
      <c r="G67" s="19">
        <f>tachtigtwintig!G67</f>
        <v>0</v>
      </c>
      <c r="H67" s="71">
        <f>tachtigtwintig!H67</f>
        <v>0</v>
      </c>
      <c r="I67" s="20">
        <f>tachtigtwintig!I67</f>
        <v>0</v>
      </c>
      <c r="J67" s="17">
        <f>'waarn.res BDP'!I67</f>
        <v>0</v>
      </c>
      <c r="K67" s="20">
        <f t="shared" si="0"/>
        <v>0</v>
      </c>
      <c r="L67" s="81"/>
      <c r="N67" s="2"/>
      <c r="O67" s="2"/>
      <c r="P67" s="2"/>
    </row>
    <row r="68" spans="2:16" ht="18" customHeight="1">
      <c r="B68" s="79"/>
      <c r="C68" s="19">
        <f>tachtigtwintig!C68</f>
        <v>0</v>
      </c>
      <c r="D68" s="451">
        <f>tachtigtwintig!D68</f>
        <v>0</v>
      </c>
      <c r="E68" s="452"/>
      <c r="F68" s="71">
        <f>tachtigtwintig!F68</f>
        <v>0</v>
      </c>
      <c r="G68" s="19">
        <f>tachtigtwintig!G68</f>
        <v>0</v>
      </c>
      <c r="H68" s="71">
        <f>tachtigtwintig!H68</f>
        <v>0</v>
      </c>
      <c r="I68" s="20">
        <f>tachtigtwintig!I68</f>
        <v>0</v>
      </c>
      <c r="J68" s="17">
        <f>'waarn.res BDP'!I68</f>
        <v>0</v>
      </c>
      <c r="K68" s="20">
        <f t="shared" si="0"/>
        <v>0</v>
      </c>
      <c r="L68" s="81"/>
      <c r="N68" s="2"/>
      <c r="O68" s="2"/>
      <c r="P68" s="2"/>
    </row>
    <row r="69" spans="2:16" ht="18" customHeight="1">
      <c r="B69" s="79"/>
      <c r="C69" s="19">
        <f>tachtigtwintig!C69</f>
        <v>0</v>
      </c>
      <c r="D69" s="451">
        <f>tachtigtwintig!D69</f>
        <v>0</v>
      </c>
      <c r="E69" s="452"/>
      <c r="F69" s="71">
        <f>tachtigtwintig!F69</f>
        <v>0</v>
      </c>
      <c r="G69" s="19">
        <f>tachtigtwintig!G69</f>
        <v>0</v>
      </c>
      <c r="H69" s="71">
        <f>tachtigtwintig!H69</f>
        <v>0</v>
      </c>
      <c r="I69" s="20">
        <f>tachtigtwintig!I69</f>
        <v>0</v>
      </c>
      <c r="J69" s="17">
        <f>'waarn.res BDP'!I69</f>
        <v>0</v>
      </c>
      <c r="K69" s="20">
        <f t="shared" si="0"/>
        <v>0</v>
      </c>
      <c r="L69" s="81"/>
      <c r="N69" s="2"/>
      <c r="O69" s="2"/>
      <c r="P69" s="2"/>
    </row>
    <row r="70" spans="2:16" ht="18" customHeight="1">
      <c r="B70" s="79"/>
      <c r="C70" s="19">
        <f>tachtigtwintig!C70</f>
        <v>0</v>
      </c>
      <c r="D70" s="451">
        <f>tachtigtwintig!D70</f>
        <v>0</v>
      </c>
      <c r="E70" s="452"/>
      <c r="F70" s="71">
        <f>tachtigtwintig!F70</f>
        <v>0</v>
      </c>
      <c r="G70" s="19">
        <f>tachtigtwintig!G70</f>
        <v>0</v>
      </c>
      <c r="H70" s="71">
        <f>tachtigtwintig!H70</f>
        <v>0</v>
      </c>
      <c r="I70" s="20">
        <f>tachtigtwintig!I70</f>
        <v>0</v>
      </c>
      <c r="J70" s="17">
        <f>'waarn.res BDP'!I70</f>
        <v>0</v>
      </c>
      <c r="K70" s="20">
        <f t="shared" si="0"/>
        <v>0</v>
      </c>
      <c r="L70" s="81"/>
      <c r="N70" s="2"/>
      <c r="O70" s="2"/>
      <c r="P70" s="2"/>
    </row>
    <row r="71" spans="2:16" ht="18" customHeight="1">
      <c r="B71" s="79"/>
      <c r="C71" s="19">
        <f>tachtigtwintig!C71</f>
        <v>0</v>
      </c>
      <c r="D71" s="451">
        <f>tachtigtwintig!D71</f>
        <v>0</v>
      </c>
      <c r="E71" s="452"/>
      <c r="F71" s="71">
        <f>tachtigtwintig!F71</f>
        <v>0</v>
      </c>
      <c r="G71" s="19">
        <f>tachtigtwintig!G71</f>
        <v>0</v>
      </c>
      <c r="H71" s="71">
        <f>tachtigtwintig!H71</f>
        <v>0</v>
      </c>
      <c r="I71" s="20">
        <f>tachtigtwintig!I71</f>
        <v>0</v>
      </c>
      <c r="J71" s="17">
        <f>'waarn.res BDP'!I71</f>
        <v>0</v>
      </c>
      <c r="K71" s="20">
        <f t="shared" si="0"/>
        <v>0</v>
      </c>
      <c r="L71" s="81"/>
      <c r="N71" s="2"/>
      <c r="O71" s="2"/>
      <c r="P71" s="2"/>
    </row>
    <row r="72" spans="2:16" ht="18" customHeight="1">
      <c r="B72" s="79"/>
      <c r="C72" s="19">
        <f>tachtigtwintig!C72</f>
        <v>0</v>
      </c>
      <c r="D72" s="451">
        <f>tachtigtwintig!D72</f>
        <v>0</v>
      </c>
      <c r="E72" s="452"/>
      <c r="F72" s="71">
        <f>tachtigtwintig!F72</f>
        <v>0</v>
      </c>
      <c r="G72" s="19">
        <f>tachtigtwintig!G72</f>
        <v>0</v>
      </c>
      <c r="H72" s="71">
        <f>tachtigtwintig!H72</f>
        <v>0</v>
      </c>
      <c r="I72" s="20">
        <f>tachtigtwintig!I72</f>
        <v>0</v>
      </c>
      <c r="J72" s="17">
        <f>'waarn.res BDP'!I72</f>
        <v>0</v>
      </c>
      <c r="K72" s="20">
        <f t="shared" si="0"/>
        <v>0</v>
      </c>
      <c r="L72" s="81"/>
      <c r="N72" s="2"/>
      <c r="O72" s="2"/>
      <c r="P72" s="2"/>
    </row>
    <row r="73" spans="2:16" ht="18" customHeight="1">
      <c r="B73" s="79"/>
      <c r="C73" s="19">
        <f>tachtigtwintig!C73</f>
        <v>0</v>
      </c>
      <c r="D73" s="451">
        <f>tachtigtwintig!D73</f>
        <v>0</v>
      </c>
      <c r="E73" s="452"/>
      <c r="F73" s="71">
        <f>tachtigtwintig!F73</f>
        <v>0</v>
      </c>
      <c r="G73" s="19">
        <f>tachtigtwintig!G73</f>
        <v>0</v>
      </c>
      <c r="H73" s="71">
        <f>tachtigtwintig!H73</f>
        <v>0</v>
      </c>
      <c r="I73" s="20">
        <f>tachtigtwintig!I73</f>
        <v>0</v>
      </c>
      <c r="J73" s="17">
        <f>'waarn.res BDP'!I73</f>
        <v>0</v>
      </c>
      <c r="K73" s="20">
        <f t="shared" si="0"/>
        <v>0</v>
      </c>
      <c r="L73" s="81"/>
      <c r="N73" s="2"/>
      <c r="O73" s="2"/>
      <c r="P73" s="2"/>
    </row>
    <row r="74" spans="2:16" ht="18" customHeight="1">
      <c r="B74" s="79"/>
      <c r="C74" s="19">
        <f>tachtigtwintig!C74</f>
        <v>0</v>
      </c>
      <c r="D74" s="451">
        <f>tachtigtwintig!D74</f>
        <v>0</v>
      </c>
      <c r="E74" s="452"/>
      <c r="F74" s="71">
        <f>tachtigtwintig!F74</f>
        <v>0</v>
      </c>
      <c r="G74" s="19">
        <f>tachtigtwintig!G74</f>
        <v>0</v>
      </c>
      <c r="H74" s="71">
        <f>tachtigtwintig!H74</f>
        <v>0</v>
      </c>
      <c r="I74" s="20">
        <f>tachtigtwintig!I74</f>
        <v>0</v>
      </c>
      <c r="J74" s="17">
        <f>'waarn.res BDP'!I74</f>
        <v>0</v>
      </c>
      <c r="K74" s="20">
        <f t="shared" si="0"/>
        <v>0</v>
      </c>
      <c r="L74" s="81"/>
      <c r="N74" s="2"/>
      <c r="O74" s="2"/>
      <c r="P74" s="2"/>
    </row>
    <row r="75" spans="2:16" ht="18" customHeight="1">
      <c r="B75" s="79"/>
      <c r="C75" s="19">
        <f>tachtigtwintig!C75</f>
        <v>0</v>
      </c>
      <c r="D75" s="451">
        <f>tachtigtwintig!D75</f>
        <v>0</v>
      </c>
      <c r="E75" s="452"/>
      <c r="F75" s="71">
        <f>tachtigtwintig!F75</f>
        <v>0</v>
      </c>
      <c r="G75" s="19">
        <f>tachtigtwintig!G75</f>
        <v>0</v>
      </c>
      <c r="H75" s="71">
        <f>tachtigtwintig!H75</f>
        <v>0</v>
      </c>
      <c r="I75" s="20">
        <f>tachtigtwintig!I75</f>
        <v>0</v>
      </c>
      <c r="J75" s="17">
        <f>'waarn.res BDP'!I75</f>
        <v>0</v>
      </c>
      <c r="K75" s="20">
        <f t="shared" si="0"/>
        <v>0</v>
      </c>
      <c r="L75" s="81"/>
      <c r="N75" s="2"/>
      <c r="O75" s="2"/>
      <c r="P75" s="2"/>
    </row>
    <row r="76" spans="2:12" ht="18" customHeight="1">
      <c r="B76" s="79"/>
      <c r="C76" s="19">
        <f>tachtigtwintig!C76</f>
        <v>0</v>
      </c>
      <c r="D76" s="451">
        <f>tachtigtwintig!D76</f>
        <v>0</v>
      </c>
      <c r="E76" s="452"/>
      <c r="F76" s="71">
        <f>tachtigtwintig!F76</f>
        <v>0</v>
      </c>
      <c r="G76" s="19">
        <f>tachtigtwintig!G76</f>
        <v>0</v>
      </c>
      <c r="H76" s="71">
        <f>tachtigtwintig!H76</f>
        <v>0</v>
      </c>
      <c r="I76" s="20">
        <f>tachtigtwintig!I76</f>
        <v>0</v>
      </c>
      <c r="J76" s="17">
        <f>'waarn.res BDP'!I76</f>
        <v>0</v>
      </c>
      <c r="K76" s="20">
        <f t="shared" si="0"/>
        <v>0</v>
      </c>
      <c r="L76" s="81"/>
    </row>
    <row r="77" spans="2:12" ht="18" customHeight="1">
      <c r="B77" s="79"/>
      <c r="C77" s="19">
        <f>tachtigtwintig!C77</f>
        <v>0</v>
      </c>
      <c r="D77" s="451">
        <f>tachtigtwintig!D77</f>
        <v>0</v>
      </c>
      <c r="E77" s="452"/>
      <c r="F77" s="71">
        <f>tachtigtwintig!F77</f>
        <v>0</v>
      </c>
      <c r="G77" s="19">
        <f>tachtigtwintig!G77</f>
        <v>0</v>
      </c>
      <c r="H77" s="71">
        <f>tachtigtwintig!H77</f>
        <v>0</v>
      </c>
      <c r="I77" s="20">
        <f>tachtigtwintig!I77</f>
        <v>0</v>
      </c>
      <c r="J77" s="17">
        <f>'waarn.res BDP'!I77</f>
        <v>0</v>
      </c>
      <c r="K77" s="20">
        <f t="shared" si="0"/>
        <v>0</v>
      </c>
      <c r="L77" s="81"/>
    </row>
    <row r="78" spans="2:12" ht="18" customHeight="1">
      <c r="B78" s="79"/>
      <c r="C78" s="19">
        <f>tachtigtwintig!C78</f>
        <v>0</v>
      </c>
      <c r="D78" s="451">
        <f>tachtigtwintig!D78</f>
        <v>0</v>
      </c>
      <c r="E78" s="452"/>
      <c r="F78" s="71">
        <f>tachtigtwintig!F78</f>
        <v>0</v>
      </c>
      <c r="G78" s="19">
        <f>tachtigtwintig!G78</f>
        <v>0</v>
      </c>
      <c r="H78" s="71">
        <f>tachtigtwintig!H78</f>
        <v>0</v>
      </c>
      <c r="I78" s="20">
        <f>tachtigtwintig!I78</f>
        <v>0</v>
      </c>
      <c r="J78" s="17">
        <f>'waarn.res BDP'!I78</f>
        <v>0</v>
      </c>
      <c r="K78" s="20">
        <f t="shared" si="0"/>
        <v>0</v>
      </c>
      <c r="L78" s="81"/>
    </row>
    <row r="79" spans="2:12" ht="18" customHeight="1">
      <c r="B79" s="79"/>
      <c r="C79" s="19">
        <f>tachtigtwintig!C79</f>
        <v>0</v>
      </c>
      <c r="D79" s="451">
        <f>tachtigtwintig!D79</f>
        <v>0</v>
      </c>
      <c r="E79" s="452"/>
      <c r="F79" s="71">
        <f>tachtigtwintig!F79</f>
        <v>0</v>
      </c>
      <c r="G79" s="19">
        <f>tachtigtwintig!G79</f>
        <v>0</v>
      </c>
      <c r="H79" s="71">
        <f>tachtigtwintig!H79</f>
        <v>0</v>
      </c>
      <c r="I79" s="20">
        <f>tachtigtwintig!I79</f>
        <v>0</v>
      </c>
      <c r="J79" s="17">
        <f>'waarn.res BDP'!I79</f>
        <v>0</v>
      </c>
      <c r="K79" s="20">
        <f aca="true" t="shared" si="1" ref="K79:K112">((I79*J79)/60)</f>
        <v>0</v>
      </c>
      <c r="L79" s="81"/>
    </row>
    <row r="80" spans="2:12" ht="18" customHeight="1">
      <c r="B80" s="79"/>
      <c r="C80" s="19">
        <f>tachtigtwintig!C80</f>
        <v>0</v>
      </c>
      <c r="D80" s="451">
        <f>tachtigtwintig!D80</f>
        <v>0</v>
      </c>
      <c r="E80" s="452"/>
      <c r="F80" s="71">
        <f>tachtigtwintig!F80</f>
        <v>0</v>
      </c>
      <c r="G80" s="19">
        <f>tachtigtwintig!G80</f>
        <v>0</v>
      </c>
      <c r="H80" s="71">
        <f>tachtigtwintig!H80</f>
        <v>0</v>
      </c>
      <c r="I80" s="20">
        <f>tachtigtwintig!I80</f>
        <v>0</v>
      </c>
      <c r="J80" s="17">
        <f>'waarn.res BDP'!I80</f>
        <v>0</v>
      </c>
      <c r="K80" s="20">
        <f t="shared" si="1"/>
        <v>0</v>
      </c>
      <c r="L80" s="81"/>
    </row>
    <row r="81" spans="2:12" ht="18" customHeight="1">
      <c r="B81" s="79"/>
      <c r="C81" s="19">
        <f>tachtigtwintig!C81</f>
        <v>0</v>
      </c>
      <c r="D81" s="451">
        <f>tachtigtwintig!D81</f>
        <v>0</v>
      </c>
      <c r="E81" s="452"/>
      <c r="F81" s="71">
        <f>tachtigtwintig!F81</f>
        <v>0</v>
      </c>
      <c r="G81" s="19">
        <f>tachtigtwintig!G81</f>
        <v>0</v>
      </c>
      <c r="H81" s="71">
        <f>tachtigtwintig!H81</f>
        <v>0</v>
      </c>
      <c r="I81" s="20">
        <f>tachtigtwintig!I81</f>
        <v>0</v>
      </c>
      <c r="J81" s="17">
        <f>'waarn.res BDP'!I81</f>
        <v>0</v>
      </c>
      <c r="K81" s="20">
        <f t="shared" si="1"/>
        <v>0</v>
      </c>
      <c r="L81" s="81"/>
    </row>
    <row r="82" spans="2:12" ht="18" customHeight="1">
      <c r="B82" s="79"/>
      <c r="C82" s="19">
        <f>tachtigtwintig!C82</f>
        <v>0</v>
      </c>
      <c r="D82" s="451">
        <f>tachtigtwintig!D82</f>
        <v>0</v>
      </c>
      <c r="E82" s="452"/>
      <c r="F82" s="71">
        <f>tachtigtwintig!F82</f>
        <v>0</v>
      </c>
      <c r="G82" s="19">
        <f>tachtigtwintig!G82</f>
        <v>0</v>
      </c>
      <c r="H82" s="71">
        <f>tachtigtwintig!H82</f>
        <v>0</v>
      </c>
      <c r="I82" s="20">
        <f>tachtigtwintig!I82</f>
        <v>0</v>
      </c>
      <c r="J82" s="17">
        <f>'waarn.res BDP'!I82</f>
        <v>0</v>
      </c>
      <c r="K82" s="20">
        <f t="shared" si="1"/>
        <v>0</v>
      </c>
      <c r="L82" s="81"/>
    </row>
    <row r="83" spans="2:12" ht="18" customHeight="1">
      <c r="B83" s="79"/>
      <c r="C83" s="19">
        <f>tachtigtwintig!C83</f>
        <v>0</v>
      </c>
      <c r="D83" s="451">
        <f>tachtigtwintig!D83</f>
        <v>0</v>
      </c>
      <c r="E83" s="452"/>
      <c r="F83" s="71">
        <f>tachtigtwintig!F83</f>
        <v>0</v>
      </c>
      <c r="G83" s="19">
        <f>tachtigtwintig!G83</f>
        <v>0</v>
      </c>
      <c r="H83" s="71">
        <f>tachtigtwintig!H83</f>
        <v>0</v>
      </c>
      <c r="I83" s="20">
        <f>tachtigtwintig!I83</f>
        <v>0</v>
      </c>
      <c r="J83" s="17">
        <f>'waarn.res BDP'!I83</f>
        <v>0</v>
      </c>
      <c r="K83" s="20">
        <f t="shared" si="1"/>
        <v>0</v>
      </c>
      <c r="L83" s="81"/>
    </row>
    <row r="84" spans="2:12" ht="18" customHeight="1">
      <c r="B84" s="79"/>
      <c r="C84" s="19">
        <f>tachtigtwintig!C84</f>
        <v>0</v>
      </c>
      <c r="D84" s="451">
        <f>tachtigtwintig!D84</f>
        <v>0</v>
      </c>
      <c r="E84" s="452"/>
      <c r="F84" s="71">
        <f>tachtigtwintig!F84</f>
        <v>0</v>
      </c>
      <c r="G84" s="19">
        <f>tachtigtwintig!G84</f>
        <v>0</v>
      </c>
      <c r="H84" s="71">
        <f>tachtigtwintig!H84</f>
        <v>0</v>
      </c>
      <c r="I84" s="20">
        <f>tachtigtwintig!I84</f>
        <v>0</v>
      </c>
      <c r="J84" s="17">
        <f>'waarn.res BDP'!I84</f>
        <v>0</v>
      </c>
      <c r="K84" s="20">
        <f t="shared" si="1"/>
        <v>0</v>
      </c>
      <c r="L84" s="81"/>
    </row>
    <row r="85" spans="2:12" ht="18" customHeight="1">
      <c r="B85" s="79"/>
      <c r="C85" s="19">
        <f>tachtigtwintig!C85</f>
        <v>0</v>
      </c>
      <c r="D85" s="451">
        <f>tachtigtwintig!D85</f>
        <v>0</v>
      </c>
      <c r="E85" s="452"/>
      <c r="F85" s="71">
        <f>tachtigtwintig!F85</f>
        <v>0</v>
      </c>
      <c r="G85" s="19">
        <f>tachtigtwintig!G85</f>
        <v>0</v>
      </c>
      <c r="H85" s="71">
        <f>tachtigtwintig!H85</f>
        <v>0</v>
      </c>
      <c r="I85" s="20">
        <f>tachtigtwintig!I85</f>
        <v>0</v>
      </c>
      <c r="J85" s="17">
        <f>'waarn.res BDP'!I85</f>
        <v>0</v>
      </c>
      <c r="K85" s="20">
        <f t="shared" si="1"/>
        <v>0</v>
      </c>
      <c r="L85" s="81"/>
    </row>
    <row r="86" spans="2:12" ht="18" customHeight="1">
      <c r="B86" s="79"/>
      <c r="C86" s="19">
        <f>tachtigtwintig!C86</f>
        <v>0</v>
      </c>
      <c r="D86" s="451">
        <f>tachtigtwintig!D86</f>
        <v>0</v>
      </c>
      <c r="E86" s="452"/>
      <c r="F86" s="71">
        <f>tachtigtwintig!F86</f>
        <v>0</v>
      </c>
      <c r="G86" s="19">
        <f>tachtigtwintig!G86</f>
        <v>0</v>
      </c>
      <c r="H86" s="71">
        <f>tachtigtwintig!H86</f>
        <v>0</v>
      </c>
      <c r="I86" s="20">
        <f>tachtigtwintig!I86</f>
        <v>0</v>
      </c>
      <c r="J86" s="17">
        <f>'waarn.res BDP'!I86</f>
        <v>0</v>
      </c>
      <c r="K86" s="20">
        <f t="shared" si="1"/>
        <v>0</v>
      </c>
      <c r="L86" s="81"/>
    </row>
    <row r="87" spans="2:12" ht="18" customHeight="1">
      <c r="B87" s="79"/>
      <c r="C87" s="19">
        <f>tachtigtwintig!C87</f>
        <v>0</v>
      </c>
      <c r="D87" s="451">
        <f>tachtigtwintig!D87</f>
        <v>0</v>
      </c>
      <c r="E87" s="452"/>
      <c r="F87" s="71">
        <f>tachtigtwintig!F87</f>
        <v>0</v>
      </c>
      <c r="G87" s="19">
        <f>tachtigtwintig!G87</f>
        <v>0</v>
      </c>
      <c r="H87" s="71">
        <f>tachtigtwintig!H87</f>
        <v>0</v>
      </c>
      <c r="I87" s="20">
        <f>tachtigtwintig!I87</f>
        <v>0</v>
      </c>
      <c r="J87" s="17">
        <f>'waarn.res BDP'!I87</f>
        <v>0</v>
      </c>
      <c r="K87" s="20">
        <f t="shared" si="1"/>
        <v>0</v>
      </c>
      <c r="L87" s="81"/>
    </row>
    <row r="88" spans="2:12" ht="18" customHeight="1">
      <c r="B88" s="79"/>
      <c r="C88" s="19">
        <f>tachtigtwintig!C88</f>
        <v>0</v>
      </c>
      <c r="D88" s="451">
        <f>tachtigtwintig!D88</f>
        <v>0</v>
      </c>
      <c r="E88" s="452"/>
      <c r="F88" s="71">
        <f>tachtigtwintig!F88</f>
        <v>0</v>
      </c>
      <c r="G88" s="19">
        <f>tachtigtwintig!G88</f>
        <v>0</v>
      </c>
      <c r="H88" s="71">
        <f>tachtigtwintig!H88</f>
        <v>0</v>
      </c>
      <c r="I88" s="20">
        <f>tachtigtwintig!I88</f>
        <v>0</v>
      </c>
      <c r="J88" s="17">
        <f>'waarn.res BDP'!I88</f>
        <v>0</v>
      </c>
      <c r="K88" s="20">
        <f t="shared" si="1"/>
        <v>0</v>
      </c>
      <c r="L88" s="81"/>
    </row>
    <row r="89" spans="2:12" ht="18" customHeight="1">
      <c r="B89" s="79"/>
      <c r="C89" s="19">
        <f>tachtigtwintig!C89</f>
        <v>0</v>
      </c>
      <c r="D89" s="451">
        <f>tachtigtwintig!D89</f>
        <v>0</v>
      </c>
      <c r="E89" s="452"/>
      <c r="F89" s="71">
        <f>tachtigtwintig!F89</f>
        <v>0</v>
      </c>
      <c r="G89" s="19">
        <f>tachtigtwintig!G89</f>
        <v>0</v>
      </c>
      <c r="H89" s="71">
        <f>tachtigtwintig!H89</f>
        <v>0</v>
      </c>
      <c r="I89" s="20">
        <f>tachtigtwintig!I89</f>
        <v>0</v>
      </c>
      <c r="J89" s="17">
        <f>'waarn.res BDP'!I89</f>
        <v>0</v>
      </c>
      <c r="K89" s="20">
        <f t="shared" si="1"/>
        <v>0</v>
      </c>
      <c r="L89" s="81"/>
    </row>
    <row r="90" spans="2:12" ht="18" customHeight="1">
      <c r="B90" s="79"/>
      <c r="C90" s="19">
        <f>tachtigtwintig!C90</f>
        <v>0</v>
      </c>
      <c r="D90" s="451">
        <f>tachtigtwintig!D90</f>
        <v>0</v>
      </c>
      <c r="E90" s="452"/>
      <c r="F90" s="71">
        <f>tachtigtwintig!F90</f>
        <v>0</v>
      </c>
      <c r="G90" s="19">
        <f>tachtigtwintig!G90</f>
        <v>0</v>
      </c>
      <c r="H90" s="71">
        <f>tachtigtwintig!H90</f>
        <v>0</v>
      </c>
      <c r="I90" s="20">
        <f>tachtigtwintig!I90</f>
        <v>0</v>
      </c>
      <c r="J90" s="17">
        <f>'waarn.res BDP'!I90</f>
        <v>0</v>
      </c>
      <c r="K90" s="20">
        <f t="shared" si="1"/>
        <v>0</v>
      </c>
      <c r="L90" s="81"/>
    </row>
    <row r="91" spans="2:12" ht="18" customHeight="1">
      <c r="B91" s="79"/>
      <c r="C91" s="19">
        <f>tachtigtwintig!C91</f>
        <v>0</v>
      </c>
      <c r="D91" s="451">
        <f>tachtigtwintig!D91</f>
        <v>0</v>
      </c>
      <c r="E91" s="452"/>
      <c r="F91" s="71">
        <f>tachtigtwintig!F91</f>
        <v>0</v>
      </c>
      <c r="G91" s="19">
        <f>tachtigtwintig!G91</f>
        <v>0</v>
      </c>
      <c r="H91" s="71">
        <f>tachtigtwintig!H91</f>
        <v>0</v>
      </c>
      <c r="I91" s="20">
        <f>tachtigtwintig!I91</f>
        <v>0</v>
      </c>
      <c r="J91" s="17">
        <f>'waarn.res BDP'!I91</f>
        <v>0</v>
      </c>
      <c r="K91" s="20">
        <f t="shared" si="1"/>
        <v>0</v>
      </c>
      <c r="L91" s="81"/>
    </row>
    <row r="92" spans="2:12" ht="18" customHeight="1">
      <c r="B92" s="79"/>
      <c r="C92" s="19">
        <f>tachtigtwintig!C92</f>
        <v>0</v>
      </c>
      <c r="D92" s="451">
        <f>tachtigtwintig!D92</f>
        <v>0</v>
      </c>
      <c r="E92" s="452"/>
      <c r="F92" s="71">
        <f>tachtigtwintig!F92</f>
        <v>0</v>
      </c>
      <c r="G92" s="19">
        <f>tachtigtwintig!G92</f>
        <v>0</v>
      </c>
      <c r="H92" s="71">
        <f>tachtigtwintig!H92</f>
        <v>0</v>
      </c>
      <c r="I92" s="20">
        <f>tachtigtwintig!I92</f>
        <v>0</v>
      </c>
      <c r="J92" s="17">
        <f>'waarn.res BDP'!I92</f>
        <v>0</v>
      </c>
      <c r="K92" s="20">
        <f t="shared" si="1"/>
        <v>0</v>
      </c>
      <c r="L92" s="81"/>
    </row>
    <row r="93" spans="2:12" ht="18" customHeight="1">
      <c r="B93" s="79"/>
      <c r="C93" s="19">
        <f>tachtigtwintig!C93</f>
        <v>0</v>
      </c>
      <c r="D93" s="451">
        <f>tachtigtwintig!D93</f>
        <v>0</v>
      </c>
      <c r="E93" s="452"/>
      <c r="F93" s="71">
        <f>tachtigtwintig!F93</f>
        <v>0</v>
      </c>
      <c r="G93" s="19">
        <f>tachtigtwintig!G93</f>
        <v>0</v>
      </c>
      <c r="H93" s="71">
        <f>tachtigtwintig!H93</f>
        <v>0</v>
      </c>
      <c r="I93" s="20">
        <f>tachtigtwintig!I93</f>
        <v>0</v>
      </c>
      <c r="J93" s="17">
        <f>'waarn.res BDP'!I93</f>
        <v>0</v>
      </c>
      <c r="K93" s="20">
        <f t="shared" si="1"/>
        <v>0</v>
      </c>
      <c r="L93" s="81"/>
    </row>
    <row r="94" spans="2:12" ht="18" customHeight="1">
      <c r="B94" s="79"/>
      <c r="C94" s="19">
        <f>tachtigtwintig!C94</f>
        <v>0</v>
      </c>
      <c r="D94" s="451">
        <f>tachtigtwintig!D94</f>
        <v>0</v>
      </c>
      <c r="E94" s="452"/>
      <c r="F94" s="71">
        <f>tachtigtwintig!F94</f>
        <v>0</v>
      </c>
      <c r="G94" s="19">
        <f>tachtigtwintig!G94</f>
        <v>0</v>
      </c>
      <c r="H94" s="71">
        <f>tachtigtwintig!H94</f>
        <v>0</v>
      </c>
      <c r="I94" s="20">
        <f>tachtigtwintig!I94</f>
        <v>0</v>
      </c>
      <c r="J94" s="17">
        <f>'waarn.res BDP'!I94</f>
        <v>0</v>
      </c>
      <c r="K94" s="20">
        <f t="shared" si="1"/>
        <v>0</v>
      </c>
      <c r="L94" s="81"/>
    </row>
    <row r="95" spans="2:12" ht="18" customHeight="1">
      <c r="B95" s="79"/>
      <c r="C95" s="19">
        <f>tachtigtwintig!C95</f>
        <v>0</v>
      </c>
      <c r="D95" s="451">
        <f>tachtigtwintig!D95</f>
        <v>0</v>
      </c>
      <c r="E95" s="452"/>
      <c r="F95" s="71">
        <f>tachtigtwintig!F95</f>
        <v>0</v>
      </c>
      <c r="G95" s="19">
        <f>tachtigtwintig!G95</f>
        <v>0</v>
      </c>
      <c r="H95" s="71">
        <f>tachtigtwintig!H95</f>
        <v>0</v>
      </c>
      <c r="I95" s="20">
        <f>tachtigtwintig!I95</f>
        <v>0</v>
      </c>
      <c r="J95" s="17">
        <f>'waarn.res BDP'!I95</f>
        <v>0</v>
      </c>
      <c r="K95" s="20">
        <f t="shared" si="1"/>
        <v>0</v>
      </c>
      <c r="L95" s="81"/>
    </row>
    <row r="96" spans="2:12" ht="18" customHeight="1">
      <c r="B96" s="79"/>
      <c r="C96" s="19">
        <f>tachtigtwintig!C96</f>
        <v>0</v>
      </c>
      <c r="D96" s="451">
        <f>tachtigtwintig!D96</f>
        <v>0</v>
      </c>
      <c r="E96" s="452"/>
      <c r="F96" s="71">
        <f>tachtigtwintig!F96</f>
        <v>0</v>
      </c>
      <c r="G96" s="19">
        <f>tachtigtwintig!G96</f>
        <v>0</v>
      </c>
      <c r="H96" s="71">
        <f>tachtigtwintig!H96</f>
        <v>0</v>
      </c>
      <c r="I96" s="20">
        <f>tachtigtwintig!I96</f>
        <v>0</v>
      </c>
      <c r="J96" s="17">
        <f>'waarn.res BDP'!I96</f>
        <v>0</v>
      </c>
      <c r="K96" s="20">
        <f t="shared" si="1"/>
        <v>0</v>
      </c>
      <c r="L96" s="81"/>
    </row>
    <row r="97" spans="2:12" ht="18" customHeight="1">
      <c r="B97" s="79"/>
      <c r="C97" s="19">
        <f>tachtigtwintig!C97</f>
        <v>0</v>
      </c>
      <c r="D97" s="451">
        <f>tachtigtwintig!D97</f>
        <v>0</v>
      </c>
      <c r="E97" s="452"/>
      <c r="F97" s="71">
        <f>tachtigtwintig!F97</f>
        <v>0</v>
      </c>
      <c r="G97" s="19">
        <f>tachtigtwintig!G97</f>
        <v>0</v>
      </c>
      <c r="H97" s="71">
        <f>tachtigtwintig!H97</f>
        <v>0</v>
      </c>
      <c r="I97" s="20">
        <f>tachtigtwintig!I97</f>
        <v>0</v>
      </c>
      <c r="J97" s="17">
        <f>'waarn.res BDP'!I97</f>
        <v>0</v>
      </c>
      <c r="K97" s="20">
        <f t="shared" si="1"/>
        <v>0</v>
      </c>
      <c r="L97" s="81"/>
    </row>
    <row r="98" spans="2:12" ht="18" customHeight="1">
      <c r="B98" s="79"/>
      <c r="C98" s="19">
        <f>tachtigtwintig!C98</f>
        <v>0</v>
      </c>
      <c r="D98" s="451">
        <f>tachtigtwintig!D98</f>
        <v>0</v>
      </c>
      <c r="E98" s="452"/>
      <c r="F98" s="71">
        <f>tachtigtwintig!F98</f>
        <v>0</v>
      </c>
      <c r="G98" s="19">
        <f>tachtigtwintig!G98</f>
        <v>0</v>
      </c>
      <c r="H98" s="71">
        <f>tachtigtwintig!H98</f>
        <v>0</v>
      </c>
      <c r="I98" s="20">
        <f>tachtigtwintig!I98</f>
        <v>0</v>
      </c>
      <c r="J98" s="17">
        <f>'waarn.res BDP'!I98</f>
        <v>0</v>
      </c>
      <c r="K98" s="20">
        <f t="shared" si="1"/>
        <v>0</v>
      </c>
      <c r="L98" s="81"/>
    </row>
    <row r="99" spans="2:12" ht="18" customHeight="1">
      <c r="B99" s="79"/>
      <c r="C99" s="19">
        <f>tachtigtwintig!C99</f>
        <v>0</v>
      </c>
      <c r="D99" s="451">
        <f>tachtigtwintig!D99</f>
        <v>0</v>
      </c>
      <c r="E99" s="452"/>
      <c r="F99" s="71">
        <f>tachtigtwintig!F99</f>
        <v>0</v>
      </c>
      <c r="G99" s="19">
        <f>tachtigtwintig!G99</f>
        <v>0</v>
      </c>
      <c r="H99" s="71">
        <f>tachtigtwintig!H99</f>
        <v>0</v>
      </c>
      <c r="I99" s="20">
        <f>tachtigtwintig!I99</f>
        <v>0</v>
      </c>
      <c r="J99" s="17">
        <f>'waarn.res BDP'!I99</f>
        <v>0</v>
      </c>
      <c r="K99" s="20">
        <f t="shared" si="1"/>
        <v>0</v>
      </c>
      <c r="L99" s="81"/>
    </row>
    <row r="100" spans="2:12" ht="18" customHeight="1">
      <c r="B100" s="79"/>
      <c r="C100" s="19">
        <f>tachtigtwintig!C100</f>
        <v>0</v>
      </c>
      <c r="D100" s="451">
        <f>tachtigtwintig!D100</f>
        <v>0</v>
      </c>
      <c r="E100" s="452"/>
      <c r="F100" s="71">
        <f>tachtigtwintig!F100</f>
        <v>0</v>
      </c>
      <c r="G100" s="19">
        <f>tachtigtwintig!G100</f>
        <v>0</v>
      </c>
      <c r="H100" s="71">
        <f>tachtigtwintig!H100</f>
        <v>0</v>
      </c>
      <c r="I100" s="20">
        <f>tachtigtwintig!I100</f>
        <v>0</v>
      </c>
      <c r="J100" s="17">
        <f>'waarn.res BDP'!I100</f>
        <v>0</v>
      </c>
      <c r="K100" s="20">
        <f t="shared" si="1"/>
        <v>0</v>
      </c>
      <c r="L100" s="81"/>
    </row>
    <row r="101" spans="2:12" ht="18" customHeight="1">
      <c r="B101" s="79"/>
      <c r="C101" s="19">
        <f>tachtigtwintig!C101</f>
        <v>0</v>
      </c>
      <c r="D101" s="451">
        <f>tachtigtwintig!D101</f>
        <v>0</v>
      </c>
      <c r="E101" s="452"/>
      <c r="F101" s="71">
        <f>tachtigtwintig!F101</f>
        <v>0</v>
      </c>
      <c r="G101" s="19">
        <f>tachtigtwintig!G101</f>
        <v>0</v>
      </c>
      <c r="H101" s="71">
        <f>tachtigtwintig!H101</f>
        <v>0</v>
      </c>
      <c r="I101" s="20">
        <f>tachtigtwintig!I101</f>
        <v>0</v>
      </c>
      <c r="J101" s="17">
        <f>'waarn.res BDP'!I101</f>
        <v>0</v>
      </c>
      <c r="K101" s="20">
        <f t="shared" si="1"/>
        <v>0</v>
      </c>
      <c r="L101" s="81"/>
    </row>
    <row r="102" spans="2:12" ht="18" customHeight="1">
      <c r="B102" s="79"/>
      <c r="C102" s="19">
        <f>tachtigtwintig!C102</f>
        <v>0</v>
      </c>
      <c r="D102" s="451">
        <f>tachtigtwintig!D102</f>
        <v>0</v>
      </c>
      <c r="E102" s="452"/>
      <c r="F102" s="71">
        <f>tachtigtwintig!F102</f>
        <v>0</v>
      </c>
      <c r="G102" s="19">
        <f>tachtigtwintig!G102</f>
        <v>0</v>
      </c>
      <c r="H102" s="71">
        <f>tachtigtwintig!H102</f>
        <v>0</v>
      </c>
      <c r="I102" s="20">
        <f>tachtigtwintig!I102</f>
        <v>0</v>
      </c>
      <c r="J102" s="17">
        <f>'waarn.res BDP'!I102</f>
        <v>0</v>
      </c>
      <c r="K102" s="20">
        <f t="shared" si="1"/>
        <v>0</v>
      </c>
      <c r="L102" s="81"/>
    </row>
    <row r="103" spans="2:12" ht="18" customHeight="1">
      <c r="B103" s="79"/>
      <c r="C103" s="19">
        <f>tachtigtwintig!C103</f>
        <v>0</v>
      </c>
      <c r="D103" s="451">
        <f>tachtigtwintig!D103</f>
        <v>0</v>
      </c>
      <c r="E103" s="452"/>
      <c r="F103" s="71">
        <f>tachtigtwintig!F103</f>
        <v>0</v>
      </c>
      <c r="G103" s="19">
        <f>tachtigtwintig!G103</f>
        <v>0</v>
      </c>
      <c r="H103" s="71">
        <f>tachtigtwintig!H103</f>
        <v>0</v>
      </c>
      <c r="I103" s="20">
        <f>tachtigtwintig!I103</f>
        <v>0</v>
      </c>
      <c r="J103" s="17">
        <f>'waarn.res BDP'!I103</f>
        <v>0</v>
      </c>
      <c r="K103" s="20">
        <f t="shared" si="1"/>
        <v>0</v>
      </c>
      <c r="L103" s="81"/>
    </row>
    <row r="104" spans="2:12" ht="18" customHeight="1">
      <c r="B104" s="79"/>
      <c r="C104" s="19">
        <f>tachtigtwintig!C104</f>
        <v>0</v>
      </c>
      <c r="D104" s="451">
        <f>tachtigtwintig!D104</f>
        <v>0</v>
      </c>
      <c r="E104" s="452"/>
      <c r="F104" s="71">
        <f>tachtigtwintig!F104</f>
        <v>0</v>
      </c>
      <c r="G104" s="19">
        <f>tachtigtwintig!G104</f>
        <v>0</v>
      </c>
      <c r="H104" s="71">
        <f>tachtigtwintig!H104</f>
        <v>0</v>
      </c>
      <c r="I104" s="20">
        <f>tachtigtwintig!I104</f>
        <v>0</v>
      </c>
      <c r="J104" s="17">
        <f>'waarn.res BDP'!I104</f>
        <v>0</v>
      </c>
      <c r="K104" s="20">
        <f t="shared" si="1"/>
        <v>0</v>
      </c>
      <c r="L104" s="81"/>
    </row>
    <row r="105" spans="2:12" ht="18" customHeight="1">
      <c r="B105" s="79"/>
      <c r="C105" s="19">
        <f>tachtigtwintig!C105</f>
        <v>0</v>
      </c>
      <c r="D105" s="451">
        <f>tachtigtwintig!D105</f>
        <v>0</v>
      </c>
      <c r="E105" s="452"/>
      <c r="F105" s="71">
        <f>tachtigtwintig!F105</f>
        <v>0</v>
      </c>
      <c r="G105" s="19">
        <f>tachtigtwintig!G105</f>
        <v>0</v>
      </c>
      <c r="H105" s="71">
        <f>tachtigtwintig!H105</f>
        <v>0</v>
      </c>
      <c r="I105" s="20">
        <f>tachtigtwintig!I105</f>
        <v>0</v>
      </c>
      <c r="J105" s="17">
        <f>'waarn.res BDP'!I105</f>
        <v>0</v>
      </c>
      <c r="K105" s="20">
        <f t="shared" si="1"/>
        <v>0</v>
      </c>
      <c r="L105" s="81"/>
    </row>
    <row r="106" spans="2:12" ht="18" customHeight="1">
      <c r="B106" s="79"/>
      <c r="C106" s="19">
        <f>tachtigtwintig!C106</f>
        <v>0</v>
      </c>
      <c r="D106" s="451">
        <f>tachtigtwintig!D106</f>
        <v>0</v>
      </c>
      <c r="E106" s="452"/>
      <c r="F106" s="71">
        <f>tachtigtwintig!F106</f>
        <v>0</v>
      </c>
      <c r="G106" s="19">
        <f>tachtigtwintig!G106</f>
        <v>0</v>
      </c>
      <c r="H106" s="71">
        <f>tachtigtwintig!H106</f>
        <v>0</v>
      </c>
      <c r="I106" s="20">
        <f>tachtigtwintig!I106</f>
        <v>0</v>
      </c>
      <c r="J106" s="17">
        <f>'waarn.res BDP'!I106</f>
        <v>0</v>
      </c>
      <c r="K106" s="20">
        <f t="shared" si="1"/>
        <v>0</v>
      </c>
      <c r="L106" s="81"/>
    </row>
    <row r="107" spans="2:12" ht="18" customHeight="1">
      <c r="B107" s="79"/>
      <c r="C107" s="19">
        <f>tachtigtwintig!C107</f>
        <v>0</v>
      </c>
      <c r="D107" s="451">
        <f>tachtigtwintig!D107</f>
        <v>0</v>
      </c>
      <c r="E107" s="452"/>
      <c r="F107" s="71">
        <f>tachtigtwintig!F107</f>
        <v>0</v>
      </c>
      <c r="G107" s="19">
        <f>tachtigtwintig!G107</f>
        <v>0</v>
      </c>
      <c r="H107" s="71">
        <f>tachtigtwintig!H107</f>
        <v>0</v>
      </c>
      <c r="I107" s="20">
        <f>tachtigtwintig!I107</f>
        <v>0</v>
      </c>
      <c r="J107" s="17">
        <f>'waarn.res BDP'!I107</f>
        <v>0</v>
      </c>
      <c r="K107" s="20">
        <f t="shared" si="1"/>
        <v>0</v>
      </c>
      <c r="L107" s="81"/>
    </row>
    <row r="108" spans="2:12" ht="18" customHeight="1">
      <c r="B108" s="79"/>
      <c r="C108" s="19">
        <f>tachtigtwintig!C108</f>
        <v>0</v>
      </c>
      <c r="D108" s="451">
        <f>tachtigtwintig!D108</f>
        <v>0</v>
      </c>
      <c r="E108" s="452"/>
      <c r="F108" s="71">
        <f>tachtigtwintig!F108</f>
        <v>0</v>
      </c>
      <c r="G108" s="19">
        <f>tachtigtwintig!G108</f>
        <v>0</v>
      </c>
      <c r="H108" s="71">
        <f>tachtigtwintig!H108</f>
        <v>0</v>
      </c>
      <c r="I108" s="20">
        <f>tachtigtwintig!I108</f>
        <v>0</v>
      </c>
      <c r="J108" s="17">
        <f>'waarn.res BDP'!I108</f>
        <v>0</v>
      </c>
      <c r="K108" s="20">
        <f t="shared" si="1"/>
        <v>0</v>
      </c>
      <c r="L108" s="81"/>
    </row>
    <row r="109" spans="2:12" ht="18" customHeight="1">
      <c r="B109" s="79"/>
      <c r="C109" s="19">
        <f>tachtigtwintig!C109</f>
        <v>0</v>
      </c>
      <c r="D109" s="451">
        <f>tachtigtwintig!D109</f>
        <v>0</v>
      </c>
      <c r="E109" s="452"/>
      <c r="F109" s="71">
        <f>tachtigtwintig!F109</f>
        <v>0</v>
      </c>
      <c r="G109" s="19">
        <f>tachtigtwintig!G109</f>
        <v>0</v>
      </c>
      <c r="H109" s="71">
        <f>tachtigtwintig!H109</f>
        <v>0</v>
      </c>
      <c r="I109" s="20">
        <f>tachtigtwintig!I109</f>
        <v>0</v>
      </c>
      <c r="J109" s="17">
        <f>'waarn.res BDP'!I109</f>
        <v>0</v>
      </c>
      <c r="K109" s="20">
        <f t="shared" si="1"/>
        <v>0</v>
      </c>
      <c r="L109" s="81"/>
    </row>
    <row r="110" spans="2:12" ht="18" customHeight="1">
      <c r="B110" s="79"/>
      <c r="C110" s="19">
        <f>tachtigtwintig!C110</f>
        <v>0</v>
      </c>
      <c r="D110" s="451">
        <f>tachtigtwintig!D110</f>
        <v>0</v>
      </c>
      <c r="E110" s="452"/>
      <c r="F110" s="71">
        <f>tachtigtwintig!F110</f>
        <v>0</v>
      </c>
      <c r="G110" s="19">
        <f>tachtigtwintig!G110</f>
        <v>0</v>
      </c>
      <c r="H110" s="71">
        <f>tachtigtwintig!H110</f>
        <v>0</v>
      </c>
      <c r="I110" s="20">
        <f>tachtigtwintig!I110</f>
        <v>0</v>
      </c>
      <c r="J110" s="17">
        <f>'waarn.res BDP'!I110</f>
        <v>0</v>
      </c>
      <c r="K110" s="20">
        <f t="shared" si="1"/>
        <v>0</v>
      </c>
      <c r="L110" s="81"/>
    </row>
    <row r="111" spans="2:12" ht="18" customHeight="1">
      <c r="B111" s="79"/>
      <c r="C111" s="19">
        <f>tachtigtwintig!C111</f>
        <v>0</v>
      </c>
      <c r="D111" s="451">
        <f>tachtigtwintig!D111</f>
        <v>0</v>
      </c>
      <c r="E111" s="452"/>
      <c r="F111" s="71">
        <f>tachtigtwintig!F111</f>
        <v>0</v>
      </c>
      <c r="G111" s="19">
        <f>tachtigtwintig!G111</f>
        <v>0</v>
      </c>
      <c r="H111" s="71">
        <f>tachtigtwintig!H111</f>
        <v>0</v>
      </c>
      <c r="I111" s="20">
        <f>tachtigtwintig!I111</f>
        <v>0</v>
      </c>
      <c r="J111" s="17">
        <f>'waarn.res BDP'!I111</f>
        <v>0</v>
      </c>
      <c r="K111" s="20">
        <f t="shared" si="1"/>
        <v>0</v>
      </c>
      <c r="L111" s="81"/>
    </row>
    <row r="112" spans="2:12" ht="18" customHeight="1">
      <c r="B112" s="79"/>
      <c r="C112" s="194">
        <f>tachtigtwintig!C112</f>
        <v>0</v>
      </c>
      <c r="D112" s="453">
        <f>tachtigtwintig!D112</f>
        <v>0</v>
      </c>
      <c r="E112" s="454"/>
      <c r="F112" s="210">
        <f>tachtigtwintig!F112</f>
        <v>0</v>
      </c>
      <c r="G112" s="194">
        <f>tachtigtwintig!G112</f>
        <v>0</v>
      </c>
      <c r="H112" s="210">
        <f>tachtigtwintig!H112</f>
        <v>0</v>
      </c>
      <c r="I112" s="211">
        <f>tachtigtwintig!I112</f>
        <v>0</v>
      </c>
      <c r="J112" s="195">
        <f>'waarn.res BDP'!I112</f>
        <v>0</v>
      </c>
      <c r="K112" s="211">
        <f t="shared" si="1"/>
        <v>0</v>
      </c>
      <c r="L112" s="81"/>
    </row>
    <row r="113" spans="2:13" ht="18" customHeight="1" thickBot="1">
      <c r="B113" s="79"/>
      <c r="C113" s="22"/>
      <c r="D113" s="215"/>
      <c r="E113" s="215"/>
      <c r="F113" s="215"/>
      <c r="G113" s="215"/>
      <c r="H113" s="319"/>
      <c r="I113" s="319"/>
      <c r="J113" s="319"/>
      <c r="K113" s="231"/>
      <c r="L113" s="209"/>
      <c r="M113" s="3"/>
    </row>
    <row r="114" spans="2:13" ht="18" customHeight="1">
      <c r="B114" s="79"/>
      <c r="C114" s="22"/>
      <c r="D114" s="215"/>
      <c r="E114" s="215"/>
      <c r="F114" s="216"/>
      <c r="G114" s="217"/>
      <c r="H114" s="218"/>
      <c r="I114" s="218" t="s">
        <v>97</v>
      </c>
      <c r="J114" s="219" t="e">
        <f>SUM(K14:K112)</f>
        <v>#DIV/0!</v>
      </c>
      <c r="K114" s="214"/>
      <c r="L114" s="209"/>
      <c r="M114" s="3"/>
    </row>
    <row r="115" spans="2:13" ht="18" customHeight="1">
      <c r="B115" s="79"/>
      <c r="C115" s="22"/>
      <c r="D115" s="215"/>
      <c r="E115" s="215"/>
      <c r="F115" s="212"/>
      <c r="G115" s="23"/>
      <c r="H115" s="23"/>
      <c r="I115" s="23" t="s">
        <v>17</v>
      </c>
      <c r="J115" s="220">
        <f>takenlijst!K114</f>
        <v>0.18</v>
      </c>
      <c r="K115" s="214"/>
      <c r="L115" s="209"/>
      <c r="M115" s="3"/>
    </row>
    <row r="116" spans="2:13" ht="18" customHeight="1">
      <c r="B116" s="79"/>
      <c r="C116" s="22"/>
      <c r="D116" s="215"/>
      <c r="E116" s="215"/>
      <c r="F116" s="212"/>
      <c r="G116" s="23"/>
      <c r="H116" s="23"/>
      <c r="I116" s="23" t="s">
        <v>98</v>
      </c>
      <c r="J116" s="221" t="e">
        <f>J114/(1-J115)</f>
        <v>#DIV/0!</v>
      </c>
      <c r="K116" s="214"/>
      <c r="L116" s="209"/>
      <c r="M116" s="3"/>
    </row>
    <row r="117" spans="2:13" ht="18" customHeight="1">
      <c r="B117" s="79"/>
      <c r="C117" s="22"/>
      <c r="D117" s="215"/>
      <c r="E117" s="215"/>
      <c r="F117" s="212"/>
      <c r="G117" s="23"/>
      <c r="H117" s="23"/>
      <c r="I117" s="23" t="s">
        <v>19</v>
      </c>
      <c r="J117" s="222">
        <f>takenlijst!K116</f>
        <v>0</v>
      </c>
      <c r="K117" s="214"/>
      <c r="L117" s="209"/>
      <c r="M117" s="3"/>
    </row>
    <row r="118" spans="2:13" ht="18" customHeight="1">
      <c r="B118" s="79"/>
      <c r="C118" s="190"/>
      <c r="D118" s="227"/>
      <c r="E118" s="227"/>
      <c r="F118" s="228"/>
      <c r="G118" s="180"/>
      <c r="H118" s="180"/>
      <c r="I118" s="180" t="s">
        <v>20</v>
      </c>
      <c r="J118" s="229" t="e">
        <f>J117-J116</f>
        <v>#DIV/0!</v>
      </c>
      <c r="K118" s="230"/>
      <c r="L118" s="209"/>
      <c r="M118" s="3"/>
    </row>
    <row r="119" spans="2:12" ht="16.5" thickBot="1">
      <c r="B119" s="88"/>
      <c r="C119" s="89"/>
      <c r="D119" s="89"/>
      <c r="E119" s="89"/>
      <c r="F119" s="89"/>
      <c r="G119" s="89"/>
      <c r="H119" s="89"/>
      <c r="I119" s="89"/>
      <c r="J119" s="89"/>
      <c r="K119" s="89"/>
      <c r="L119" s="90"/>
    </row>
    <row r="120" ht="16.5" thickTop="1"/>
  </sheetData>
  <sheetProtection sheet="1" objects="1" scenarios="1"/>
  <mergeCells count="99">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5:E105"/>
    <mergeCell ref="D110:E110"/>
    <mergeCell ref="D111:E111"/>
    <mergeCell ref="D112:E112"/>
    <mergeCell ref="D106:E106"/>
    <mergeCell ref="D107:E107"/>
    <mergeCell ref="D108:E108"/>
    <mergeCell ref="D109:E109"/>
  </mergeCells>
  <printOptions horizontalCentered="1"/>
  <pageMargins left="0.3937007874015748" right="0.3937007874015748" top="0.5905511811023623" bottom="0.3937007874015748" header="0.3937007874015748" footer="0.1968503937007874"/>
  <pageSetup firstPageNumber="1" useFirstPageNumber="1" fitToHeight="1" fitToWidth="1" horizontalDpi="300" verticalDpi="300" orientation="portrait" paperSize="9" scale="62"/>
  <headerFooter alignWithMargins="0">
    <oddFooter>&amp;L&amp;"Arial,Standaard"&amp;8&amp;F   &amp;D</oddFooter>
  </headerFooter>
</worksheet>
</file>

<file path=xl/worksheets/sheet12.xml><?xml version="1.0" encoding="utf-8"?>
<worksheet xmlns="http://schemas.openxmlformats.org/spreadsheetml/2006/main" xmlns:r="http://schemas.openxmlformats.org/officeDocument/2006/relationships">
  <sheetPr codeName="Blad11">
    <pageSetUpPr fitToPage="1"/>
  </sheetPr>
  <dimension ref="B1:P119"/>
  <sheetViews>
    <sheetView showGridLines="0" showZeros="0" zoomScale="75" zoomScaleNormal="75" zoomScaleSheetLayoutView="75" zoomScalePageLayoutView="0" workbookViewId="0" topLeftCell="A1">
      <pane ySplit="13" topLeftCell="A14" activePane="bottomLeft" state="frozen"/>
      <selection pane="topLeft" activeCell="C13" sqref="C13:L112"/>
      <selection pane="bottomLeft" activeCell="C13" sqref="C13:L112"/>
    </sheetView>
  </sheetViews>
  <sheetFormatPr defaultColWidth="0" defaultRowHeight="15.75" zeroHeight="1"/>
  <cols>
    <col min="1" max="2" width="2.625" style="5" customWidth="1"/>
    <col min="3" max="3" width="8.125" style="5" customWidth="1"/>
    <col min="4" max="4" width="40.625" style="2" customWidth="1"/>
    <col min="5" max="5" width="23.625" style="2" customWidth="1"/>
    <col min="6" max="6" width="11.00390625" style="5" customWidth="1"/>
    <col min="7" max="7" width="7.00390625" style="5" customWidth="1"/>
    <col min="8" max="8" width="7.625" style="5" customWidth="1"/>
    <col min="9" max="9" width="10.375" style="5" customWidth="1"/>
    <col min="10" max="10" width="11.875" style="5" customWidth="1"/>
    <col min="11" max="11" width="10.125" style="5" customWidth="1"/>
    <col min="12" max="13" width="2.625" style="5" customWidth="1"/>
    <col min="14" max="16384" width="0" style="5" hidden="1" customWidth="1"/>
  </cols>
  <sheetData>
    <row r="1" ht="16.5" thickBot="1">
      <c r="F1" s="2"/>
    </row>
    <row r="2" spans="2:12" ht="16.5" thickTop="1">
      <c r="B2" s="77">
        <f>takenlijst!B2</f>
        <v>0</v>
      </c>
      <c r="C2" s="78"/>
      <c r="D2" s="78"/>
      <c r="E2" s="78"/>
      <c r="F2" s="78"/>
      <c r="G2" s="78"/>
      <c r="H2" s="78"/>
      <c r="I2" s="78"/>
      <c r="J2" s="158"/>
      <c r="K2" s="208"/>
      <c r="L2" s="101">
        <f>takenlijst!N2</f>
        <v>0</v>
      </c>
    </row>
    <row r="3" spans="2:12" ht="16.5" thickBot="1">
      <c r="B3" s="79"/>
      <c r="C3" s="2"/>
      <c r="F3" s="2"/>
      <c r="G3" s="2"/>
      <c r="H3" s="2"/>
      <c r="I3" s="2"/>
      <c r="J3" s="80"/>
      <c r="K3" s="187"/>
      <c r="L3" s="119"/>
    </row>
    <row r="4" spans="2:12" ht="18">
      <c r="B4" s="79"/>
      <c r="C4" s="2"/>
      <c r="D4" s="31" t="s">
        <v>0</v>
      </c>
      <c r="E4" s="112">
        <f>takenlijst!$E$3</f>
        <v>0</v>
      </c>
      <c r="F4" s="80"/>
      <c r="G4" s="327"/>
      <c r="H4" s="328"/>
      <c r="I4" s="329"/>
      <c r="J4" s="330"/>
      <c r="K4" s="2"/>
      <c r="L4" s="81"/>
    </row>
    <row r="5" spans="2:12" ht="18">
      <c r="B5" s="79"/>
      <c r="C5" s="2"/>
      <c r="D5" s="31" t="s">
        <v>1</v>
      </c>
      <c r="E5" s="113">
        <f>takenlijst!$E$4</f>
        <v>0</v>
      </c>
      <c r="F5" s="80"/>
      <c r="G5" s="323"/>
      <c r="H5" s="28"/>
      <c r="I5" s="24"/>
      <c r="J5" s="325"/>
      <c r="K5" s="2"/>
      <c r="L5" s="81"/>
    </row>
    <row r="6" spans="2:12" ht="18">
      <c r="B6" s="79"/>
      <c r="C6" s="2"/>
      <c r="D6" s="31" t="s">
        <v>2</v>
      </c>
      <c r="E6" s="114">
        <f>takenlijst!$E$5</f>
        <v>0</v>
      </c>
      <c r="F6" s="80"/>
      <c r="G6" s="323"/>
      <c r="H6" s="28"/>
      <c r="I6" s="24"/>
      <c r="J6" s="325"/>
      <c r="K6" s="2"/>
      <c r="L6" s="81"/>
    </row>
    <row r="7" spans="2:12" ht="18.75" thickBot="1">
      <c r="B7" s="79"/>
      <c r="C7" s="2"/>
      <c r="D7" s="31" t="s">
        <v>3</v>
      </c>
      <c r="E7" s="115">
        <f>takenlijst!$E$6</f>
        <v>0</v>
      </c>
      <c r="F7" s="30"/>
      <c r="G7" s="358"/>
      <c r="H7" s="331"/>
      <c r="I7" s="332"/>
      <c r="J7" s="333"/>
      <c r="K7" s="2"/>
      <c r="L7" s="81"/>
    </row>
    <row r="8" spans="2:12" ht="18">
      <c r="B8" s="79"/>
      <c r="C8" s="1"/>
      <c r="F8" s="2"/>
      <c r="G8" s="359" t="s">
        <v>101</v>
      </c>
      <c r="H8" s="2"/>
      <c r="I8" s="2"/>
      <c r="J8" s="80"/>
      <c r="K8" s="2"/>
      <c r="L8" s="81"/>
    </row>
    <row r="9" spans="2:13" s="202" customFormat="1" ht="19.5">
      <c r="B9" s="197"/>
      <c r="C9" s="69" t="s">
        <v>94</v>
      </c>
      <c r="D9" s="198"/>
      <c r="E9" s="198"/>
      <c r="F9" s="198"/>
      <c r="G9" s="198"/>
      <c r="H9" s="198"/>
      <c r="I9" s="128"/>
      <c r="J9" s="213"/>
      <c r="K9" s="207"/>
      <c r="L9" s="199"/>
      <c r="M9" s="201"/>
    </row>
    <row r="10" spans="2:13" s="202" customFormat="1" ht="19.5">
      <c r="B10" s="197"/>
      <c r="C10" s="69" t="s">
        <v>100</v>
      </c>
      <c r="D10" s="198"/>
      <c r="E10" s="198"/>
      <c r="F10" s="198"/>
      <c r="G10" s="198"/>
      <c r="H10" s="198"/>
      <c r="I10" s="128"/>
      <c r="J10" s="213"/>
      <c r="K10" s="207"/>
      <c r="L10" s="199"/>
      <c r="M10" s="201"/>
    </row>
    <row r="11" spans="2:13" ht="18">
      <c r="B11" s="95"/>
      <c r="C11" s="97"/>
      <c r="D11" s="97"/>
      <c r="E11" s="97"/>
      <c r="F11" s="97"/>
      <c r="G11" s="97"/>
      <c r="H11" s="97"/>
      <c r="I11" s="98"/>
      <c r="J11" s="117"/>
      <c r="K11" s="117"/>
      <c r="L11" s="118"/>
      <c r="M11" s="24"/>
    </row>
    <row r="12" spans="2:12" ht="18">
      <c r="B12" s="79"/>
      <c r="C12" s="10"/>
      <c r="D12" s="10"/>
      <c r="E12" s="10"/>
      <c r="F12" s="10"/>
      <c r="G12" s="10"/>
      <c r="H12" s="10"/>
      <c r="I12" s="10"/>
      <c r="J12" s="10"/>
      <c r="K12" s="10"/>
      <c r="L12" s="81"/>
    </row>
    <row r="13" spans="2:16" s="12" customFormat="1" ht="15.75">
      <c r="B13" s="85"/>
      <c r="C13" s="91" t="s">
        <v>6</v>
      </c>
      <c r="D13" s="92" t="s">
        <v>7</v>
      </c>
      <c r="E13" s="93"/>
      <c r="F13" s="91" t="s">
        <v>8</v>
      </c>
      <c r="G13" s="91" t="s">
        <v>9</v>
      </c>
      <c r="H13" s="91" t="s">
        <v>10</v>
      </c>
      <c r="I13" s="91" t="s">
        <v>11</v>
      </c>
      <c r="J13" s="91" t="s">
        <v>96</v>
      </c>
      <c r="K13" s="91" t="s">
        <v>13</v>
      </c>
      <c r="L13" s="181"/>
      <c r="N13" s="15"/>
      <c r="O13" s="15"/>
      <c r="P13" s="15"/>
    </row>
    <row r="14" spans="2:16" ht="18" customHeight="1">
      <c r="B14" s="79"/>
      <c r="C14" s="316">
        <f>tachtigtwintig!C14</f>
        <v>0</v>
      </c>
      <c r="D14" s="449">
        <f>tachtigtwintig!D14</f>
        <v>0</v>
      </c>
      <c r="E14" s="450"/>
      <c r="F14" s="317">
        <f>tachtigtwintig!F14</f>
        <v>0</v>
      </c>
      <c r="G14" s="316">
        <f>tachtigtwintig!G14</f>
        <v>0</v>
      </c>
      <c r="H14" s="317">
        <f>tachtigtwintig!H14</f>
        <v>0</v>
      </c>
      <c r="I14" s="318">
        <f>tachtigtwintig!I14</f>
        <v>0</v>
      </c>
      <c r="J14" s="72" t="e">
        <f>'waarn. HAND'!I14</f>
        <v>#DIV/0!</v>
      </c>
      <c r="K14" s="318" t="e">
        <f>((I14*J14)/60)</f>
        <v>#DIV/0!</v>
      </c>
      <c r="L14" s="81"/>
      <c r="N14" s="2"/>
      <c r="O14" s="2"/>
      <c r="P14" s="2"/>
    </row>
    <row r="15" spans="2:16" ht="18" customHeight="1">
      <c r="B15" s="79"/>
      <c r="C15" s="19">
        <f>tachtigtwintig!C15</f>
        <v>0</v>
      </c>
      <c r="D15" s="451">
        <f>tachtigtwintig!D15</f>
        <v>0</v>
      </c>
      <c r="E15" s="452"/>
      <c r="F15" s="71">
        <f>tachtigtwintig!F15</f>
        <v>0</v>
      </c>
      <c r="G15" s="19">
        <f>tachtigtwintig!G15</f>
        <v>0</v>
      </c>
      <c r="H15" s="71">
        <f>tachtigtwintig!H15</f>
        <v>0</v>
      </c>
      <c r="I15" s="20">
        <f>tachtigtwintig!I15</f>
        <v>0</v>
      </c>
      <c r="J15" s="17" t="e">
        <f>'waarn. HAND'!I15</f>
        <v>#DIV/0!</v>
      </c>
      <c r="K15" s="20" t="e">
        <f aca="true" t="shared" si="0" ref="K15:K78">((I15*J15)/60)</f>
        <v>#DIV/0!</v>
      </c>
      <c r="L15" s="81"/>
      <c r="N15" s="2"/>
      <c r="O15" s="2"/>
      <c r="P15" s="2"/>
    </row>
    <row r="16" spans="2:16" ht="18" customHeight="1">
      <c r="B16" s="79"/>
      <c r="C16" s="19">
        <f>tachtigtwintig!C16</f>
        <v>0</v>
      </c>
      <c r="D16" s="451">
        <f>tachtigtwintig!D16</f>
        <v>0</v>
      </c>
      <c r="E16" s="452"/>
      <c r="F16" s="71">
        <f>tachtigtwintig!F16</f>
        <v>0</v>
      </c>
      <c r="G16" s="19">
        <f>tachtigtwintig!G16</f>
        <v>0</v>
      </c>
      <c r="H16" s="71">
        <f>tachtigtwintig!H16</f>
        <v>0</v>
      </c>
      <c r="I16" s="20">
        <f>tachtigtwintig!I16</f>
        <v>0</v>
      </c>
      <c r="J16" s="17" t="e">
        <f>'waarn. HAND'!I16</f>
        <v>#DIV/0!</v>
      </c>
      <c r="K16" s="20" t="e">
        <f t="shared" si="0"/>
        <v>#DIV/0!</v>
      </c>
      <c r="L16" s="81"/>
      <c r="N16" s="2"/>
      <c r="O16" s="2"/>
      <c r="P16" s="2"/>
    </row>
    <row r="17" spans="2:16" ht="18" customHeight="1">
      <c r="B17" s="79"/>
      <c r="C17" s="19">
        <f>tachtigtwintig!C17</f>
        <v>0</v>
      </c>
      <c r="D17" s="451">
        <f>tachtigtwintig!D17</f>
        <v>0</v>
      </c>
      <c r="E17" s="452"/>
      <c r="F17" s="71">
        <f>tachtigtwintig!F17</f>
        <v>0</v>
      </c>
      <c r="G17" s="19">
        <f>tachtigtwintig!G17</f>
        <v>0</v>
      </c>
      <c r="H17" s="71">
        <f>tachtigtwintig!H17</f>
        <v>0</v>
      </c>
      <c r="I17" s="20">
        <f>tachtigtwintig!I17</f>
        <v>0</v>
      </c>
      <c r="J17" s="17" t="e">
        <f>'waarn. HAND'!I17</f>
        <v>#DIV/0!</v>
      </c>
      <c r="K17" s="20" t="e">
        <f t="shared" si="0"/>
        <v>#DIV/0!</v>
      </c>
      <c r="L17" s="81"/>
      <c r="N17" s="2"/>
      <c r="O17" s="2"/>
      <c r="P17" s="2"/>
    </row>
    <row r="18" spans="2:16" ht="18" customHeight="1">
      <c r="B18" s="79"/>
      <c r="C18" s="19">
        <f>tachtigtwintig!C18</f>
        <v>0</v>
      </c>
      <c r="D18" s="451">
        <f>tachtigtwintig!D18</f>
        <v>0</v>
      </c>
      <c r="E18" s="452"/>
      <c r="F18" s="71">
        <f>tachtigtwintig!F18</f>
        <v>0</v>
      </c>
      <c r="G18" s="19">
        <f>tachtigtwintig!G18</f>
        <v>0</v>
      </c>
      <c r="H18" s="71">
        <f>tachtigtwintig!H18</f>
        <v>0</v>
      </c>
      <c r="I18" s="20">
        <f>tachtigtwintig!I18</f>
        <v>0</v>
      </c>
      <c r="J18" s="17" t="e">
        <f>'waarn. HAND'!I18</f>
        <v>#DIV/0!</v>
      </c>
      <c r="K18" s="20" t="e">
        <f t="shared" si="0"/>
        <v>#DIV/0!</v>
      </c>
      <c r="L18" s="81"/>
      <c r="N18" s="2"/>
      <c r="O18" s="2"/>
      <c r="P18" s="2"/>
    </row>
    <row r="19" spans="2:16" ht="18" customHeight="1">
      <c r="B19" s="79"/>
      <c r="C19" s="19">
        <f>tachtigtwintig!C19</f>
        <v>0</v>
      </c>
      <c r="D19" s="451">
        <f>tachtigtwintig!D19</f>
        <v>0</v>
      </c>
      <c r="E19" s="452"/>
      <c r="F19" s="71">
        <f>tachtigtwintig!F19</f>
        <v>0</v>
      </c>
      <c r="G19" s="19">
        <f>tachtigtwintig!G19</f>
        <v>0</v>
      </c>
      <c r="H19" s="71">
        <f>tachtigtwintig!H19</f>
        <v>0</v>
      </c>
      <c r="I19" s="20">
        <f>tachtigtwintig!I19</f>
        <v>0</v>
      </c>
      <c r="J19" s="17" t="e">
        <f>'waarn. HAND'!I19</f>
        <v>#DIV/0!</v>
      </c>
      <c r="K19" s="20" t="e">
        <f t="shared" si="0"/>
        <v>#DIV/0!</v>
      </c>
      <c r="L19" s="81"/>
      <c r="N19" s="2"/>
      <c r="O19" s="2"/>
      <c r="P19" s="2"/>
    </row>
    <row r="20" spans="2:16" ht="18" customHeight="1">
      <c r="B20" s="79"/>
      <c r="C20" s="19">
        <f>tachtigtwintig!C20</f>
        <v>0</v>
      </c>
      <c r="D20" s="451" t="str">
        <f>tachtigtwintig!D20</f>
        <v>Beantwoorden mail</v>
      </c>
      <c r="E20" s="452"/>
      <c r="F20" s="71">
        <f>tachtigtwintig!F20</f>
        <v>0</v>
      </c>
      <c r="G20" s="19" t="str">
        <f>tachtigtwintig!G20</f>
        <v>d</v>
      </c>
      <c r="H20" s="71">
        <f>tachtigtwintig!H20</f>
        <v>25</v>
      </c>
      <c r="I20" s="20">
        <f>tachtigtwintig!I20</f>
        <v>125</v>
      </c>
      <c r="J20" s="17" t="e">
        <f>'waarn. HAND'!I20</f>
        <v>#DIV/0!</v>
      </c>
      <c r="K20" s="20" t="e">
        <f t="shared" si="0"/>
        <v>#DIV/0!</v>
      </c>
      <c r="L20" s="81"/>
      <c r="N20" s="2"/>
      <c r="O20" s="2"/>
      <c r="P20" s="2"/>
    </row>
    <row r="21" spans="2:16" ht="18" customHeight="1">
      <c r="B21" s="79"/>
      <c r="C21" s="19">
        <f>tachtigtwintig!C21</f>
        <v>0</v>
      </c>
      <c r="D21" s="451">
        <f>tachtigtwintig!D21</f>
        <v>0</v>
      </c>
      <c r="E21" s="452"/>
      <c r="F21" s="71">
        <f>tachtigtwintig!F21</f>
        <v>0</v>
      </c>
      <c r="G21" s="19">
        <f>tachtigtwintig!G21</f>
        <v>0</v>
      </c>
      <c r="H21" s="71">
        <f>tachtigtwintig!H21</f>
        <v>0</v>
      </c>
      <c r="I21" s="20">
        <f>tachtigtwintig!I21</f>
        <v>0</v>
      </c>
      <c r="J21" s="17" t="e">
        <f>'waarn. HAND'!I21</f>
        <v>#DIV/0!</v>
      </c>
      <c r="K21" s="20" t="e">
        <f t="shared" si="0"/>
        <v>#DIV/0!</v>
      </c>
      <c r="L21" s="81"/>
      <c r="N21" s="2"/>
      <c r="O21" s="2"/>
      <c r="P21" s="2"/>
    </row>
    <row r="22" spans="2:16" ht="18" customHeight="1">
      <c r="B22" s="79"/>
      <c r="C22" s="19">
        <f>tachtigtwintig!C22</f>
        <v>0</v>
      </c>
      <c r="D22" s="451">
        <f>tachtigtwintig!D22</f>
        <v>0</v>
      </c>
      <c r="E22" s="452"/>
      <c r="F22" s="71">
        <f>tachtigtwintig!F22</f>
        <v>0</v>
      </c>
      <c r="G22" s="19">
        <f>tachtigtwintig!G22</f>
        <v>0</v>
      </c>
      <c r="H22" s="71">
        <f>tachtigtwintig!H22</f>
        <v>0</v>
      </c>
      <c r="I22" s="20">
        <f>tachtigtwintig!I22</f>
        <v>0</v>
      </c>
      <c r="J22" s="17" t="e">
        <f>'waarn. HAND'!I22</f>
        <v>#DIV/0!</v>
      </c>
      <c r="K22" s="20" t="e">
        <f t="shared" si="0"/>
        <v>#DIV/0!</v>
      </c>
      <c r="L22" s="81"/>
      <c r="N22" s="2"/>
      <c r="O22" s="2"/>
      <c r="P22" s="2"/>
    </row>
    <row r="23" spans="2:16" ht="18" customHeight="1">
      <c r="B23" s="79"/>
      <c r="C23" s="19">
        <f>tachtigtwintig!C23</f>
        <v>0</v>
      </c>
      <c r="D23" s="451">
        <f>tachtigtwintig!D23</f>
        <v>0</v>
      </c>
      <c r="E23" s="452"/>
      <c r="F23" s="71">
        <f>tachtigtwintig!F23</f>
        <v>0</v>
      </c>
      <c r="G23" s="19">
        <f>tachtigtwintig!G23</f>
        <v>0</v>
      </c>
      <c r="H23" s="71">
        <f>tachtigtwintig!H23</f>
        <v>0</v>
      </c>
      <c r="I23" s="20">
        <f>tachtigtwintig!I23</f>
        <v>0</v>
      </c>
      <c r="J23" s="17" t="e">
        <f>'waarn. HAND'!I23</f>
        <v>#DIV/0!</v>
      </c>
      <c r="K23" s="20" t="e">
        <f t="shared" si="0"/>
        <v>#DIV/0!</v>
      </c>
      <c r="L23" s="81"/>
      <c r="N23" s="2"/>
      <c r="O23" s="2"/>
      <c r="P23" s="2"/>
    </row>
    <row r="24" spans="2:16" ht="18" customHeight="1">
      <c r="B24" s="79"/>
      <c r="C24" s="19">
        <f>tachtigtwintig!C24</f>
        <v>0</v>
      </c>
      <c r="D24" s="451" t="str">
        <f>tachtigtwintig!D24</f>
        <v>Houden van functioneringsgesprek</v>
      </c>
      <c r="E24" s="452"/>
      <c r="F24" s="71">
        <f>tachtigtwintig!F24</f>
        <v>0</v>
      </c>
      <c r="G24" s="19" t="str">
        <f>tachtigtwintig!G24</f>
        <v>J</v>
      </c>
      <c r="H24" s="71">
        <f>tachtigtwintig!H24</f>
        <v>15</v>
      </c>
      <c r="I24" s="20">
        <f>tachtigtwintig!I24</f>
        <v>0.28680688336520077</v>
      </c>
      <c r="J24" s="17" t="e">
        <f>'waarn. HAND'!I24</f>
        <v>#DIV/0!</v>
      </c>
      <c r="K24" s="20" t="e">
        <f t="shared" si="0"/>
        <v>#DIV/0!</v>
      </c>
      <c r="L24" s="81"/>
      <c r="N24" s="2"/>
      <c r="O24" s="2"/>
      <c r="P24" s="2"/>
    </row>
    <row r="25" spans="2:16" ht="18" customHeight="1">
      <c r="B25" s="79"/>
      <c r="C25" s="19">
        <f>tachtigtwintig!C25</f>
        <v>0</v>
      </c>
      <c r="D25" s="451" t="str">
        <f>tachtigtwintig!D25</f>
        <v>Declaratieproces</v>
      </c>
      <c r="E25" s="452"/>
      <c r="F25" s="71">
        <f>tachtigtwintig!F25</f>
        <v>0</v>
      </c>
      <c r="G25" s="19">
        <f>tachtigtwintig!G25</f>
        <v>0</v>
      </c>
      <c r="H25" s="71">
        <f>tachtigtwintig!H25</f>
        <v>0</v>
      </c>
      <c r="I25" s="20">
        <f>tachtigtwintig!I25</f>
        <v>0</v>
      </c>
      <c r="J25" s="17" t="e">
        <f>'waarn. HAND'!I25</f>
        <v>#DIV/0!</v>
      </c>
      <c r="K25" s="20" t="e">
        <f t="shared" si="0"/>
        <v>#DIV/0!</v>
      </c>
      <c r="L25" s="81"/>
      <c r="N25" s="2"/>
      <c r="O25" s="2"/>
      <c r="P25" s="2"/>
    </row>
    <row r="26" spans="2:16" ht="18" customHeight="1">
      <c r="B26" s="79"/>
      <c r="C26" s="19">
        <f>tachtigtwintig!C26</f>
        <v>0</v>
      </c>
      <c r="D26" s="451" t="str">
        <f>tachtigtwintig!D26</f>
        <v>P&amp;O</v>
      </c>
      <c r="E26" s="452"/>
      <c r="F26" s="71">
        <f>tachtigtwintig!F26</f>
        <v>0</v>
      </c>
      <c r="G26" s="19">
        <f>tachtigtwintig!G26</f>
        <v>0</v>
      </c>
      <c r="H26" s="71">
        <f>tachtigtwintig!H26</f>
        <v>0</v>
      </c>
      <c r="I26" s="20">
        <f>tachtigtwintig!I26</f>
        <v>0</v>
      </c>
      <c r="J26" s="17" t="e">
        <f>'waarn. HAND'!I26</f>
        <v>#DIV/0!</v>
      </c>
      <c r="K26" s="20" t="e">
        <f t="shared" si="0"/>
        <v>#DIV/0!</v>
      </c>
      <c r="L26" s="81"/>
      <c r="N26" s="2"/>
      <c r="O26" s="2"/>
      <c r="P26" s="2"/>
    </row>
    <row r="27" spans="2:16" ht="18" customHeight="1">
      <c r="B27" s="79"/>
      <c r="C27" s="19">
        <f>tachtigtwintig!C27</f>
        <v>0</v>
      </c>
      <c r="D27" s="451" t="str">
        <f>tachtigtwintig!D27</f>
        <v>Verwerken retourinformatie</v>
      </c>
      <c r="E27" s="452"/>
      <c r="F27" s="71">
        <f>tachtigtwintig!F27</f>
        <v>0</v>
      </c>
      <c r="G27" s="19" t="str">
        <f>tachtigtwintig!G27</f>
        <v>m</v>
      </c>
      <c r="H27" s="71">
        <f>tachtigtwintig!H27</f>
        <v>2</v>
      </c>
      <c r="I27" s="20">
        <f>tachtigtwintig!I27</f>
        <v>0.46511627906976744</v>
      </c>
      <c r="J27" s="17" t="e">
        <f>'waarn. HAND'!I27</f>
        <v>#DIV/0!</v>
      </c>
      <c r="K27" s="20" t="e">
        <f t="shared" si="0"/>
        <v>#DIV/0!</v>
      </c>
      <c r="L27" s="81"/>
      <c r="N27" s="2"/>
      <c r="O27" s="2"/>
      <c r="P27" s="2"/>
    </row>
    <row r="28" spans="2:16" ht="18" customHeight="1">
      <c r="B28" s="79"/>
      <c r="C28" s="19">
        <f>tachtigtwintig!C28</f>
        <v>0</v>
      </c>
      <c r="D28" s="451">
        <f>tachtigtwintig!D28</f>
        <v>0</v>
      </c>
      <c r="E28" s="452"/>
      <c r="F28" s="71">
        <f>tachtigtwintig!F28</f>
        <v>0</v>
      </c>
      <c r="G28" s="19">
        <f>tachtigtwintig!G28</f>
        <v>0</v>
      </c>
      <c r="H28" s="71">
        <f>tachtigtwintig!H28</f>
        <v>0</v>
      </c>
      <c r="I28" s="20">
        <f>tachtigtwintig!I28</f>
        <v>0</v>
      </c>
      <c r="J28" s="17" t="e">
        <f>'waarn. HAND'!I28</f>
        <v>#DIV/0!</v>
      </c>
      <c r="K28" s="20" t="e">
        <f t="shared" si="0"/>
        <v>#DIV/0!</v>
      </c>
      <c r="L28" s="81"/>
      <c r="N28" s="2"/>
      <c r="O28" s="2"/>
      <c r="P28" s="2"/>
    </row>
    <row r="29" spans="2:16" ht="18" customHeight="1">
      <c r="B29" s="79"/>
      <c r="C29" s="19">
        <f>tachtigtwintig!C29</f>
        <v>0</v>
      </c>
      <c r="D29" s="451">
        <f>tachtigtwintig!D29</f>
        <v>0</v>
      </c>
      <c r="E29" s="452"/>
      <c r="F29" s="71">
        <f>tachtigtwintig!F29</f>
        <v>0</v>
      </c>
      <c r="G29" s="19">
        <f>tachtigtwintig!G29</f>
        <v>0</v>
      </c>
      <c r="H29" s="71">
        <f>tachtigtwintig!H29</f>
        <v>0</v>
      </c>
      <c r="I29" s="20">
        <f>tachtigtwintig!I29</f>
        <v>0</v>
      </c>
      <c r="J29" s="17" t="e">
        <f>'waarn. HAND'!I29</f>
        <v>#DIV/0!</v>
      </c>
      <c r="K29" s="20" t="e">
        <f t="shared" si="0"/>
        <v>#DIV/0!</v>
      </c>
      <c r="L29" s="81"/>
      <c r="N29" s="2"/>
      <c r="O29" s="2"/>
      <c r="P29" s="2"/>
    </row>
    <row r="30" spans="2:16" ht="18" customHeight="1">
      <c r="B30" s="79"/>
      <c r="C30" s="19">
        <f>tachtigtwintig!C30</f>
        <v>0</v>
      </c>
      <c r="D30" s="451">
        <f>tachtigtwintig!D30</f>
        <v>0</v>
      </c>
      <c r="E30" s="452"/>
      <c r="F30" s="71">
        <f>tachtigtwintig!F30</f>
        <v>0</v>
      </c>
      <c r="G30" s="19">
        <f>tachtigtwintig!G30</f>
        <v>0</v>
      </c>
      <c r="H30" s="71">
        <f>tachtigtwintig!H30</f>
        <v>0</v>
      </c>
      <c r="I30" s="20">
        <f>tachtigtwintig!I30</f>
        <v>0</v>
      </c>
      <c r="J30" s="17" t="e">
        <f>'waarn. HAND'!I30</f>
        <v>#DIV/0!</v>
      </c>
      <c r="K30" s="20" t="e">
        <f t="shared" si="0"/>
        <v>#DIV/0!</v>
      </c>
      <c r="L30" s="81"/>
      <c r="N30" s="2"/>
      <c r="O30" s="2"/>
      <c r="P30" s="2"/>
    </row>
    <row r="31" spans="2:16" ht="18" customHeight="1">
      <c r="B31" s="79"/>
      <c r="C31" s="19">
        <f>tachtigtwintig!C31</f>
        <v>0</v>
      </c>
      <c r="D31" s="451" t="str">
        <f>tachtigtwintig!D31</f>
        <v>Debiteurenbeheer</v>
      </c>
      <c r="E31" s="452"/>
      <c r="F31" s="71">
        <f>tachtigtwintig!F31</f>
        <v>0</v>
      </c>
      <c r="G31" s="19" t="str">
        <f>tachtigtwintig!G31</f>
        <v>w</v>
      </c>
      <c r="H31" s="71">
        <f>tachtigtwintig!H31</f>
        <v>1</v>
      </c>
      <c r="I31" s="20">
        <f>tachtigtwintig!I31</f>
        <v>1</v>
      </c>
      <c r="J31" s="17" t="e">
        <f>'waarn. HAND'!I31</f>
        <v>#DIV/0!</v>
      </c>
      <c r="K31" s="20" t="e">
        <f t="shared" si="0"/>
        <v>#DIV/0!</v>
      </c>
      <c r="L31" s="81"/>
      <c r="N31" s="2"/>
      <c r="O31" s="2"/>
      <c r="P31" s="2"/>
    </row>
    <row r="32" spans="2:16" ht="18" customHeight="1">
      <c r="B32" s="79"/>
      <c r="C32" s="19">
        <f>tachtigtwintig!C32</f>
        <v>0</v>
      </c>
      <c r="D32" s="451">
        <f>tachtigtwintig!D32</f>
        <v>0</v>
      </c>
      <c r="E32" s="452"/>
      <c r="F32" s="71">
        <f>tachtigtwintig!F32</f>
        <v>0</v>
      </c>
      <c r="G32" s="19">
        <f>tachtigtwintig!G32</f>
        <v>0</v>
      </c>
      <c r="H32" s="71">
        <f>tachtigtwintig!H32</f>
        <v>0</v>
      </c>
      <c r="I32" s="20">
        <f>tachtigtwintig!I32</f>
        <v>0</v>
      </c>
      <c r="J32" s="17" t="e">
        <f>'waarn. HAND'!I32</f>
        <v>#DIV/0!</v>
      </c>
      <c r="K32" s="20" t="e">
        <f t="shared" si="0"/>
        <v>#DIV/0!</v>
      </c>
      <c r="L32" s="81"/>
      <c r="N32" s="2"/>
      <c r="O32" s="2"/>
      <c r="P32" s="2"/>
    </row>
    <row r="33" spans="2:16" ht="18" customHeight="1">
      <c r="B33" s="79"/>
      <c r="C33" s="19">
        <f>tachtigtwintig!C33</f>
        <v>0</v>
      </c>
      <c r="D33" s="451">
        <f>tachtigtwintig!D33</f>
        <v>0</v>
      </c>
      <c r="E33" s="452"/>
      <c r="F33" s="71">
        <f>tachtigtwintig!F33</f>
        <v>0</v>
      </c>
      <c r="G33" s="19">
        <f>tachtigtwintig!G33</f>
        <v>0</v>
      </c>
      <c r="H33" s="71">
        <f>tachtigtwintig!H33</f>
        <v>0</v>
      </c>
      <c r="I33" s="20">
        <f>tachtigtwintig!I33</f>
        <v>0</v>
      </c>
      <c r="J33" s="17" t="e">
        <f>'waarn. HAND'!I33</f>
        <v>#DIV/0!</v>
      </c>
      <c r="K33" s="20" t="e">
        <f t="shared" si="0"/>
        <v>#DIV/0!</v>
      </c>
      <c r="L33" s="81"/>
      <c r="N33" s="2"/>
      <c r="O33" s="2"/>
      <c r="P33" s="2"/>
    </row>
    <row r="34" spans="2:16" ht="18" customHeight="1">
      <c r="B34" s="79"/>
      <c r="C34" s="19">
        <f>tachtigtwintig!C34</f>
        <v>0</v>
      </c>
      <c r="D34" s="451" t="str">
        <f>tachtigtwintig!D34</f>
        <v>Beoordelingsgesprekken</v>
      </c>
      <c r="E34" s="452"/>
      <c r="F34" s="71">
        <f>tachtigtwintig!F34</f>
        <v>0</v>
      </c>
      <c r="G34" s="19" t="str">
        <f>tachtigtwintig!G34</f>
        <v>J</v>
      </c>
      <c r="H34" s="71">
        <f>tachtigtwintig!H34</f>
        <v>15</v>
      </c>
      <c r="I34" s="20">
        <f>tachtigtwintig!I34</f>
        <v>0.28680688336520077</v>
      </c>
      <c r="J34" s="17" t="e">
        <f>'waarn. HAND'!I34</f>
        <v>#DIV/0!</v>
      </c>
      <c r="K34" s="20" t="e">
        <f t="shared" si="0"/>
        <v>#DIV/0!</v>
      </c>
      <c r="L34" s="81"/>
      <c r="N34" s="2"/>
      <c r="O34" s="2"/>
      <c r="P34" s="2"/>
    </row>
    <row r="35" spans="2:16" ht="18" customHeight="1">
      <c r="B35" s="79"/>
      <c r="C35" s="19">
        <f>tachtigtwintig!C35</f>
        <v>0</v>
      </c>
      <c r="D35" s="451">
        <f>tachtigtwintig!D35</f>
        <v>0</v>
      </c>
      <c r="E35" s="452"/>
      <c r="F35" s="71">
        <f>tachtigtwintig!F35</f>
        <v>0</v>
      </c>
      <c r="G35" s="19">
        <f>tachtigtwintig!G35</f>
        <v>0</v>
      </c>
      <c r="H35" s="71">
        <f>tachtigtwintig!H35</f>
        <v>0</v>
      </c>
      <c r="I35" s="20">
        <f>tachtigtwintig!I35</f>
        <v>0</v>
      </c>
      <c r="J35" s="17" t="e">
        <f>'waarn. HAND'!I35</f>
        <v>#DIV/0!</v>
      </c>
      <c r="K35" s="20" t="e">
        <f t="shared" si="0"/>
        <v>#DIV/0!</v>
      </c>
      <c r="L35" s="81"/>
      <c r="N35" s="2"/>
      <c r="O35" s="2"/>
      <c r="P35" s="2"/>
    </row>
    <row r="36" spans="2:16" ht="18" customHeight="1">
      <c r="B36" s="79"/>
      <c r="C36" s="19">
        <f>tachtigtwintig!C36</f>
        <v>0</v>
      </c>
      <c r="D36" s="451">
        <f>tachtigtwintig!D36</f>
        <v>0</v>
      </c>
      <c r="E36" s="452"/>
      <c r="F36" s="71">
        <f>tachtigtwintig!F36</f>
        <v>0</v>
      </c>
      <c r="G36" s="19">
        <f>tachtigtwintig!G36</f>
        <v>0</v>
      </c>
      <c r="H36" s="71">
        <f>tachtigtwintig!H36</f>
        <v>0</v>
      </c>
      <c r="I36" s="20">
        <f>tachtigtwintig!I36</f>
        <v>0</v>
      </c>
      <c r="J36" s="17" t="e">
        <f>'waarn. HAND'!I36</f>
        <v>#DIV/0!</v>
      </c>
      <c r="K36" s="20" t="e">
        <f t="shared" si="0"/>
        <v>#DIV/0!</v>
      </c>
      <c r="L36" s="81"/>
      <c r="N36" s="2"/>
      <c r="O36" s="2"/>
      <c r="P36" s="2"/>
    </row>
    <row r="37" spans="2:16" ht="18" customHeight="1">
      <c r="B37" s="79"/>
      <c r="C37" s="19">
        <f>tachtigtwintig!C37</f>
        <v>0</v>
      </c>
      <c r="D37" s="451">
        <f>tachtigtwintig!D37</f>
        <v>0</v>
      </c>
      <c r="E37" s="452"/>
      <c r="F37" s="71">
        <f>tachtigtwintig!F37</f>
        <v>0</v>
      </c>
      <c r="G37" s="19">
        <f>tachtigtwintig!G37</f>
        <v>0</v>
      </c>
      <c r="H37" s="71">
        <f>tachtigtwintig!H37</f>
        <v>0</v>
      </c>
      <c r="I37" s="20">
        <f>tachtigtwintig!I37</f>
        <v>0</v>
      </c>
      <c r="J37" s="17" t="e">
        <f>'waarn. HAND'!I37</f>
        <v>#DIV/0!</v>
      </c>
      <c r="K37" s="20" t="e">
        <f t="shared" si="0"/>
        <v>#DIV/0!</v>
      </c>
      <c r="L37" s="81"/>
      <c r="N37" s="2"/>
      <c r="O37" s="2"/>
      <c r="P37" s="2"/>
    </row>
    <row r="38" spans="2:16" ht="18" customHeight="1">
      <c r="B38" s="79"/>
      <c r="C38" s="19">
        <f>tachtigtwintig!C38</f>
        <v>0</v>
      </c>
      <c r="D38" s="451">
        <f>tachtigtwintig!D38</f>
        <v>0</v>
      </c>
      <c r="E38" s="452"/>
      <c r="F38" s="71">
        <f>tachtigtwintig!F38</f>
        <v>0</v>
      </c>
      <c r="G38" s="19">
        <f>tachtigtwintig!G38</f>
        <v>0</v>
      </c>
      <c r="H38" s="71">
        <f>tachtigtwintig!H38</f>
        <v>0</v>
      </c>
      <c r="I38" s="20">
        <f>tachtigtwintig!I38</f>
        <v>0</v>
      </c>
      <c r="J38" s="17" t="e">
        <f>'waarn. HAND'!I38</f>
        <v>#DIV/0!</v>
      </c>
      <c r="K38" s="20" t="e">
        <f t="shared" si="0"/>
        <v>#DIV/0!</v>
      </c>
      <c r="L38" s="81"/>
      <c r="N38" s="2"/>
      <c r="O38" s="2"/>
      <c r="P38" s="2"/>
    </row>
    <row r="39" spans="2:16" ht="18" customHeight="1">
      <c r="B39" s="79"/>
      <c r="C39" s="19">
        <f>tachtigtwintig!C39</f>
        <v>0</v>
      </c>
      <c r="D39" s="451">
        <f>tachtigtwintig!D39</f>
        <v>0</v>
      </c>
      <c r="E39" s="452"/>
      <c r="F39" s="71">
        <f>tachtigtwintig!F39</f>
        <v>0</v>
      </c>
      <c r="G39" s="19">
        <f>tachtigtwintig!G39</f>
        <v>0</v>
      </c>
      <c r="H39" s="71">
        <f>tachtigtwintig!H39</f>
        <v>0</v>
      </c>
      <c r="I39" s="20">
        <f>tachtigtwintig!I39</f>
        <v>0</v>
      </c>
      <c r="J39" s="17" t="e">
        <f>'waarn. HAND'!I39</f>
        <v>#DIV/0!</v>
      </c>
      <c r="K39" s="20" t="e">
        <f t="shared" si="0"/>
        <v>#DIV/0!</v>
      </c>
      <c r="L39" s="81"/>
      <c r="N39" s="2"/>
      <c r="O39" s="2"/>
      <c r="P39" s="2"/>
    </row>
    <row r="40" spans="2:16" ht="18" customHeight="1">
      <c r="B40" s="79"/>
      <c r="C40" s="19">
        <f>tachtigtwintig!C40</f>
        <v>0</v>
      </c>
      <c r="D40" s="451">
        <f>tachtigtwintig!D40</f>
        <v>0</v>
      </c>
      <c r="E40" s="452"/>
      <c r="F40" s="71">
        <f>tachtigtwintig!F40</f>
        <v>0</v>
      </c>
      <c r="G40" s="19">
        <f>tachtigtwintig!G40</f>
        <v>0</v>
      </c>
      <c r="H40" s="71">
        <f>tachtigtwintig!H40</f>
        <v>0</v>
      </c>
      <c r="I40" s="20">
        <f>tachtigtwintig!I40</f>
        <v>0</v>
      </c>
      <c r="J40" s="17" t="e">
        <f>'waarn. HAND'!I40</f>
        <v>#DIV/0!</v>
      </c>
      <c r="K40" s="20" t="e">
        <f t="shared" si="0"/>
        <v>#DIV/0!</v>
      </c>
      <c r="L40" s="81"/>
      <c r="N40" s="2"/>
      <c r="O40" s="2"/>
      <c r="P40" s="2"/>
    </row>
    <row r="41" spans="2:16" ht="18" customHeight="1">
      <c r="B41" s="79"/>
      <c r="C41" s="19">
        <f>tachtigtwintig!C41</f>
        <v>0</v>
      </c>
      <c r="D41" s="451" t="str">
        <f>tachtigtwintig!D41</f>
        <v>Wegwerken onvolledige declaraties</v>
      </c>
      <c r="E41" s="452"/>
      <c r="F41" s="71">
        <f>tachtigtwintig!F41</f>
        <v>0</v>
      </c>
      <c r="G41" s="19" t="str">
        <f>tachtigtwintig!G41</f>
        <v>m</v>
      </c>
      <c r="H41" s="71">
        <f>tachtigtwintig!H41</f>
        <v>1</v>
      </c>
      <c r="I41" s="20">
        <f>tachtigtwintig!I41</f>
        <v>0.23255813953488372</v>
      </c>
      <c r="J41" s="17" t="e">
        <f>'waarn. HAND'!I41</f>
        <v>#DIV/0!</v>
      </c>
      <c r="K41" s="20" t="e">
        <f t="shared" si="0"/>
        <v>#DIV/0!</v>
      </c>
      <c r="L41" s="81"/>
      <c r="N41" s="2"/>
      <c r="O41" s="2"/>
      <c r="P41" s="2"/>
    </row>
    <row r="42" spans="2:16" ht="18" customHeight="1">
      <c r="B42" s="79"/>
      <c r="C42" s="19">
        <f>tachtigtwintig!C42</f>
        <v>0</v>
      </c>
      <c r="D42" s="451">
        <f>tachtigtwintig!D42</f>
        <v>0</v>
      </c>
      <c r="E42" s="452"/>
      <c r="F42" s="71">
        <f>tachtigtwintig!F42</f>
        <v>0</v>
      </c>
      <c r="G42" s="19">
        <f>tachtigtwintig!G42</f>
        <v>0</v>
      </c>
      <c r="H42" s="71">
        <f>tachtigtwintig!H42</f>
        <v>0</v>
      </c>
      <c r="I42" s="20">
        <f>tachtigtwintig!I42</f>
        <v>0</v>
      </c>
      <c r="J42" s="17" t="e">
        <f>'waarn. HAND'!I42</f>
        <v>#DIV/0!</v>
      </c>
      <c r="K42" s="20" t="e">
        <f t="shared" si="0"/>
        <v>#DIV/0!</v>
      </c>
      <c r="L42" s="81"/>
      <c r="N42" s="2"/>
      <c r="O42" s="2"/>
      <c r="P42" s="2"/>
    </row>
    <row r="43" spans="2:16" ht="18" customHeight="1">
      <c r="B43" s="79"/>
      <c r="C43" s="19">
        <f>tachtigtwintig!C43</f>
        <v>0</v>
      </c>
      <c r="D43" s="451">
        <f>tachtigtwintig!D43</f>
        <v>0</v>
      </c>
      <c r="E43" s="452"/>
      <c r="F43" s="71">
        <f>tachtigtwintig!F43</f>
        <v>0</v>
      </c>
      <c r="G43" s="19">
        <f>tachtigtwintig!G43</f>
        <v>0</v>
      </c>
      <c r="H43" s="71">
        <f>tachtigtwintig!H43</f>
        <v>0</v>
      </c>
      <c r="I43" s="20">
        <f>tachtigtwintig!I43</f>
        <v>0</v>
      </c>
      <c r="J43" s="17" t="e">
        <f>'waarn. HAND'!I43</f>
        <v>#DIV/0!</v>
      </c>
      <c r="K43" s="20" t="e">
        <f t="shared" si="0"/>
        <v>#DIV/0!</v>
      </c>
      <c r="L43" s="81"/>
      <c r="N43" s="2"/>
      <c r="O43" s="2"/>
      <c r="P43" s="2"/>
    </row>
    <row r="44" spans="2:16" ht="18" customHeight="1">
      <c r="B44" s="79"/>
      <c r="C44" s="19">
        <f>tachtigtwintig!C44</f>
        <v>0</v>
      </c>
      <c r="D44" s="451">
        <f>tachtigtwintig!D44</f>
        <v>0</v>
      </c>
      <c r="E44" s="452"/>
      <c r="F44" s="71">
        <f>tachtigtwintig!F44</f>
        <v>0</v>
      </c>
      <c r="G44" s="19">
        <f>tachtigtwintig!G44</f>
        <v>0</v>
      </c>
      <c r="H44" s="71">
        <f>tachtigtwintig!H44</f>
        <v>0</v>
      </c>
      <c r="I44" s="20">
        <f>tachtigtwintig!I44</f>
        <v>0</v>
      </c>
      <c r="J44" s="17" t="e">
        <f>'waarn. HAND'!I44</f>
        <v>#DIV/0!</v>
      </c>
      <c r="K44" s="20" t="e">
        <f t="shared" si="0"/>
        <v>#DIV/0!</v>
      </c>
      <c r="L44" s="81"/>
      <c r="N44" s="2"/>
      <c r="O44" s="2"/>
      <c r="P44" s="2"/>
    </row>
    <row r="45" spans="2:16" ht="18" customHeight="1">
      <c r="B45" s="79"/>
      <c r="C45" s="19">
        <f>tachtigtwintig!C45</f>
        <v>0</v>
      </c>
      <c r="D45" s="451">
        <f>tachtigtwintig!D45</f>
        <v>0</v>
      </c>
      <c r="E45" s="452"/>
      <c r="F45" s="71">
        <f>tachtigtwintig!F45</f>
        <v>0</v>
      </c>
      <c r="G45" s="19">
        <f>tachtigtwintig!G45</f>
        <v>0</v>
      </c>
      <c r="H45" s="71">
        <f>tachtigtwintig!H45</f>
        <v>0</v>
      </c>
      <c r="I45" s="20">
        <f>tachtigtwintig!I45</f>
        <v>0</v>
      </c>
      <c r="J45" s="17" t="e">
        <f>'waarn. HAND'!I45</f>
        <v>#DIV/0!</v>
      </c>
      <c r="K45" s="20" t="e">
        <f t="shared" si="0"/>
        <v>#DIV/0!</v>
      </c>
      <c r="L45" s="81"/>
      <c r="N45" s="2"/>
      <c r="O45" s="2"/>
      <c r="P45" s="2"/>
    </row>
    <row r="46" spans="2:16" ht="18" customHeight="1">
      <c r="B46" s="79"/>
      <c r="C46" s="19">
        <f>tachtigtwintig!C46</f>
        <v>0</v>
      </c>
      <c r="D46" s="451">
        <f>tachtigtwintig!D46</f>
        <v>0</v>
      </c>
      <c r="E46" s="452"/>
      <c r="F46" s="71">
        <f>tachtigtwintig!F46</f>
        <v>0</v>
      </c>
      <c r="G46" s="19">
        <f>tachtigtwintig!G46</f>
        <v>0</v>
      </c>
      <c r="H46" s="71">
        <f>tachtigtwintig!H46</f>
        <v>0</v>
      </c>
      <c r="I46" s="20">
        <f>tachtigtwintig!I46</f>
        <v>0</v>
      </c>
      <c r="J46" s="17" t="e">
        <f>'waarn. HAND'!I46</f>
        <v>#DIV/0!</v>
      </c>
      <c r="K46" s="20" t="e">
        <f t="shared" si="0"/>
        <v>#DIV/0!</v>
      </c>
      <c r="L46" s="81"/>
      <c r="N46" s="2"/>
      <c r="O46" s="2"/>
      <c r="P46" s="2"/>
    </row>
    <row r="47" spans="2:16" ht="18" customHeight="1">
      <c r="B47" s="79"/>
      <c r="C47" s="19">
        <f>tachtigtwintig!C47</f>
        <v>0</v>
      </c>
      <c r="D47" s="451">
        <f>tachtigtwintig!D47</f>
        <v>0</v>
      </c>
      <c r="E47" s="452"/>
      <c r="F47" s="71">
        <f>tachtigtwintig!F47</f>
        <v>0</v>
      </c>
      <c r="G47" s="19">
        <f>tachtigtwintig!G47</f>
        <v>0</v>
      </c>
      <c r="H47" s="71">
        <f>tachtigtwintig!H47</f>
        <v>0</v>
      </c>
      <c r="I47" s="20">
        <f>tachtigtwintig!I47</f>
        <v>0</v>
      </c>
      <c r="J47" s="17" t="e">
        <f>'waarn. HAND'!I47</f>
        <v>#DIV/0!</v>
      </c>
      <c r="K47" s="20" t="e">
        <f t="shared" si="0"/>
        <v>#DIV/0!</v>
      </c>
      <c r="L47" s="81"/>
      <c r="N47" s="2"/>
      <c r="O47" s="2"/>
      <c r="P47" s="2"/>
    </row>
    <row r="48" spans="2:16" ht="18" customHeight="1">
      <c r="B48" s="79"/>
      <c r="C48" s="19">
        <f>tachtigtwintig!C48</f>
        <v>0</v>
      </c>
      <c r="D48" s="451">
        <f>tachtigtwintig!D48</f>
        <v>0</v>
      </c>
      <c r="E48" s="452"/>
      <c r="F48" s="71">
        <f>tachtigtwintig!F48</f>
        <v>0</v>
      </c>
      <c r="G48" s="19">
        <f>tachtigtwintig!G48</f>
        <v>0</v>
      </c>
      <c r="H48" s="71">
        <f>tachtigtwintig!H48</f>
        <v>0</v>
      </c>
      <c r="I48" s="20">
        <f>tachtigtwintig!I48</f>
        <v>0</v>
      </c>
      <c r="J48" s="17" t="e">
        <f>'waarn. HAND'!I48</f>
        <v>#DIV/0!</v>
      </c>
      <c r="K48" s="20" t="e">
        <f t="shared" si="0"/>
        <v>#DIV/0!</v>
      </c>
      <c r="L48" s="81"/>
      <c r="N48" s="2"/>
      <c r="O48" s="2"/>
      <c r="P48" s="2"/>
    </row>
    <row r="49" spans="2:16" ht="18" customHeight="1">
      <c r="B49" s="79"/>
      <c r="C49" s="19">
        <f>tachtigtwintig!C49</f>
        <v>0</v>
      </c>
      <c r="D49" s="451">
        <f>tachtigtwintig!D49</f>
        <v>0</v>
      </c>
      <c r="E49" s="452"/>
      <c r="F49" s="71">
        <f>tachtigtwintig!F49</f>
        <v>0</v>
      </c>
      <c r="G49" s="19">
        <f>tachtigtwintig!G49</f>
        <v>0</v>
      </c>
      <c r="H49" s="71">
        <f>tachtigtwintig!H49</f>
        <v>0</v>
      </c>
      <c r="I49" s="20">
        <f>tachtigtwintig!I49</f>
        <v>0</v>
      </c>
      <c r="J49" s="17" t="e">
        <f>'waarn. HAND'!I49</f>
        <v>#DIV/0!</v>
      </c>
      <c r="K49" s="20" t="e">
        <f t="shared" si="0"/>
        <v>#DIV/0!</v>
      </c>
      <c r="L49" s="81"/>
      <c r="N49" s="2"/>
      <c r="O49" s="2"/>
      <c r="P49" s="2"/>
    </row>
    <row r="50" spans="2:16" ht="18" customHeight="1">
      <c r="B50" s="79"/>
      <c r="C50" s="19">
        <f>tachtigtwintig!C50</f>
        <v>0</v>
      </c>
      <c r="D50" s="451">
        <f>tachtigtwintig!D50</f>
        <v>0</v>
      </c>
      <c r="E50" s="452"/>
      <c r="F50" s="71">
        <f>tachtigtwintig!F50</f>
        <v>0</v>
      </c>
      <c r="G50" s="19">
        <f>tachtigtwintig!G50</f>
        <v>0</v>
      </c>
      <c r="H50" s="71">
        <f>tachtigtwintig!H50</f>
        <v>0</v>
      </c>
      <c r="I50" s="20">
        <f>tachtigtwintig!I50</f>
        <v>0</v>
      </c>
      <c r="J50" s="17" t="e">
        <f>'waarn. HAND'!I50</f>
        <v>#DIV/0!</v>
      </c>
      <c r="K50" s="20" t="e">
        <f t="shared" si="0"/>
        <v>#DIV/0!</v>
      </c>
      <c r="L50" s="81"/>
      <c r="N50" s="2"/>
      <c r="O50" s="2"/>
      <c r="P50" s="2"/>
    </row>
    <row r="51" spans="2:16" ht="18" customHeight="1">
      <c r="B51" s="79"/>
      <c r="C51" s="19">
        <f>tachtigtwintig!C51</f>
        <v>0</v>
      </c>
      <c r="D51" s="451">
        <f>tachtigtwintig!D51</f>
        <v>0</v>
      </c>
      <c r="E51" s="452"/>
      <c r="F51" s="71">
        <f>tachtigtwintig!F51</f>
        <v>0</v>
      </c>
      <c r="G51" s="19">
        <f>tachtigtwintig!G51</f>
        <v>0</v>
      </c>
      <c r="H51" s="71">
        <f>tachtigtwintig!H51</f>
        <v>0</v>
      </c>
      <c r="I51" s="20">
        <f>tachtigtwintig!I51</f>
        <v>0</v>
      </c>
      <c r="J51" s="17" t="e">
        <f>'waarn. HAND'!I51</f>
        <v>#DIV/0!</v>
      </c>
      <c r="K51" s="20" t="e">
        <f t="shared" si="0"/>
        <v>#DIV/0!</v>
      </c>
      <c r="L51" s="81"/>
      <c r="N51" s="2"/>
      <c r="O51" s="2"/>
      <c r="P51" s="2"/>
    </row>
    <row r="52" spans="2:16" ht="18" customHeight="1">
      <c r="B52" s="79"/>
      <c r="C52" s="19">
        <f>tachtigtwintig!C52</f>
        <v>0</v>
      </c>
      <c r="D52" s="451">
        <f>tachtigtwintig!D52</f>
        <v>0</v>
      </c>
      <c r="E52" s="452"/>
      <c r="F52" s="71">
        <f>tachtigtwintig!F52</f>
        <v>0</v>
      </c>
      <c r="G52" s="19">
        <f>tachtigtwintig!G52</f>
        <v>0</v>
      </c>
      <c r="H52" s="71">
        <f>tachtigtwintig!H52</f>
        <v>0</v>
      </c>
      <c r="I52" s="20">
        <f>tachtigtwintig!I52</f>
        <v>0</v>
      </c>
      <c r="J52" s="17" t="e">
        <f>'waarn. HAND'!I52</f>
        <v>#DIV/0!</v>
      </c>
      <c r="K52" s="20" t="e">
        <f t="shared" si="0"/>
        <v>#DIV/0!</v>
      </c>
      <c r="L52" s="81"/>
      <c r="N52" s="2"/>
      <c r="O52" s="2"/>
      <c r="P52" s="2"/>
    </row>
    <row r="53" spans="2:16" ht="18" customHeight="1">
      <c r="B53" s="79"/>
      <c r="C53" s="19">
        <f>tachtigtwintig!C53</f>
        <v>0</v>
      </c>
      <c r="D53" s="451">
        <f>tachtigtwintig!D53</f>
        <v>0</v>
      </c>
      <c r="E53" s="452"/>
      <c r="F53" s="71">
        <f>tachtigtwintig!F53</f>
        <v>0</v>
      </c>
      <c r="G53" s="19">
        <f>tachtigtwintig!G53</f>
        <v>0</v>
      </c>
      <c r="H53" s="71">
        <f>tachtigtwintig!H53</f>
        <v>0</v>
      </c>
      <c r="I53" s="20">
        <f>tachtigtwintig!I53</f>
        <v>0</v>
      </c>
      <c r="J53" s="17" t="e">
        <f>'waarn. HAND'!I53</f>
        <v>#DIV/0!</v>
      </c>
      <c r="K53" s="20" t="e">
        <f t="shared" si="0"/>
        <v>#DIV/0!</v>
      </c>
      <c r="L53" s="81"/>
      <c r="N53" s="2"/>
      <c r="O53" s="2"/>
      <c r="P53" s="2"/>
    </row>
    <row r="54" spans="2:16" ht="18" customHeight="1">
      <c r="B54" s="79"/>
      <c r="C54" s="19">
        <f>tachtigtwintig!C54</f>
        <v>0</v>
      </c>
      <c r="D54" s="451">
        <f>tachtigtwintig!D54</f>
        <v>0</v>
      </c>
      <c r="E54" s="452"/>
      <c r="F54" s="71">
        <f>tachtigtwintig!F54</f>
        <v>0</v>
      </c>
      <c r="G54" s="19">
        <f>tachtigtwintig!G54</f>
        <v>0</v>
      </c>
      <c r="H54" s="71">
        <f>tachtigtwintig!H54</f>
        <v>0</v>
      </c>
      <c r="I54" s="20">
        <f>tachtigtwintig!I54</f>
        <v>0</v>
      </c>
      <c r="J54" s="17" t="e">
        <f>'waarn. HAND'!I54</f>
        <v>#DIV/0!</v>
      </c>
      <c r="K54" s="20" t="e">
        <f t="shared" si="0"/>
        <v>#DIV/0!</v>
      </c>
      <c r="L54" s="81"/>
      <c r="N54" s="2"/>
      <c r="O54" s="2"/>
      <c r="P54" s="2"/>
    </row>
    <row r="55" spans="2:16" ht="18" customHeight="1">
      <c r="B55" s="79"/>
      <c r="C55" s="19">
        <f>tachtigtwintig!C55</f>
        <v>0</v>
      </c>
      <c r="D55" s="451">
        <f>tachtigtwintig!D55</f>
        <v>0</v>
      </c>
      <c r="E55" s="452"/>
      <c r="F55" s="71">
        <f>tachtigtwintig!F55</f>
        <v>0</v>
      </c>
      <c r="G55" s="19">
        <f>tachtigtwintig!G55</f>
        <v>0</v>
      </c>
      <c r="H55" s="71">
        <f>tachtigtwintig!H55</f>
        <v>0</v>
      </c>
      <c r="I55" s="20">
        <f>tachtigtwintig!I55</f>
        <v>0</v>
      </c>
      <c r="J55" s="17" t="e">
        <f>'waarn. HAND'!I55</f>
        <v>#DIV/0!</v>
      </c>
      <c r="K55" s="20" t="e">
        <f t="shared" si="0"/>
        <v>#DIV/0!</v>
      </c>
      <c r="L55" s="81"/>
      <c r="N55" s="2"/>
      <c r="O55" s="2"/>
      <c r="P55" s="2"/>
    </row>
    <row r="56" spans="2:16" ht="18" customHeight="1">
      <c r="B56" s="79"/>
      <c r="C56" s="19">
        <f>tachtigtwintig!C56</f>
        <v>0</v>
      </c>
      <c r="D56" s="451">
        <f>tachtigtwintig!D56</f>
        <v>0</v>
      </c>
      <c r="E56" s="452"/>
      <c r="F56" s="71">
        <f>tachtigtwintig!F56</f>
        <v>0</v>
      </c>
      <c r="G56" s="19">
        <f>tachtigtwintig!G56</f>
        <v>0</v>
      </c>
      <c r="H56" s="71">
        <f>tachtigtwintig!H56</f>
        <v>0</v>
      </c>
      <c r="I56" s="20">
        <f>tachtigtwintig!I56</f>
        <v>0</v>
      </c>
      <c r="J56" s="17" t="e">
        <f>'waarn. HAND'!I56</f>
        <v>#DIV/0!</v>
      </c>
      <c r="K56" s="20" t="e">
        <f t="shared" si="0"/>
        <v>#DIV/0!</v>
      </c>
      <c r="L56" s="81"/>
      <c r="N56" s="2"/>
      <c r="O56" s="2"/>
      <c r="P56" s="2"/>
    </row>
    <row r="57" spans="2:16" ht="18" customHeight="1">
      <c r="B57" s="79"/>
      <c r="C57" s="19">
        <f>tachtigtwintig!C57</f>
        <v>0</v>
      </c>
      <c r="D57" s="451">
        <f>tachtigtwintig!D57</f>
        <v>0</v>
      </c>
      <c r="E57" s="452"/>
      <c r="F57" s="71">
        <f>tachtigtwintig!F57</f>
        <v>0</v>
      </c>
      <c r="G57" s="19">
        <f>tachtigtwintig!G57</f>
        <v>0</v>
      </c>
      <c r="H57" s="71">
        <f>tachtigtwintig!H57</f>
        <v>0</v>
      </c>
      <c r="I57" s="20">
        <f>tachtigtwintig!I57</f>
        <v>0</v>
      </c>
      <c r="J57" s="17" t="e">
        <f>'waarn. HAND'!I57</f>
        <v>#DIV/0!</v>
      </c>
      <c r="K57" s="20" t="e">
        <f t="shared" si="0"/>
        <v>#DIV/0!</v>
      </c>
      <c r="L57" s="81"/>
      <c r="N57" s="2"/>
      <c r="O57" s="2"/>
      <c r="P57" s="2"/>
    </row>
    <row r="58" spans="2:16" ht="18" customHeight="1">
      <c r="B58" s="79"/>
      <c r="C58" s="19">
        <f>tachtigtwintig!C58</f>
        <v>0</v>
      </c>
      <c r="D58" s="451">
        <f>tachtigtwintig!D58</f>
        <v>0</v>
      </c>
      <c r="E58" s="452"/>
      <c r="F58" s="71">
        <f>tachtigtwintig!F58</f>
        <v>0</v>
      </c>
      <c r="G58" s="19">
        <f>tachtigtwintig!G58</f>
        <v>0</v>
      </c>
      <c r="H58" s="71">
        <f>tachtigtwintig!H58</f>
        <v>0</v>
      </c>
      <c r="I58" s="20">
        <f>tachtigtwintig!I58</f>
        <v>0</v>
      </c>
      <c r="J58" s="17" t="e">
        <f>'waarn. HAND'!I58</f>
        <v>#DIV/0!</v>
      </c>
      <c r="K58" s="20" t="e">
        <f t="shared" si="0"/>
        <v>#DIV/0!</v>
      </c>
      <c r="L58" s="81"/>
      <c r="N58" s="2"/>
      <c r="O58" s="2"/>
      <c r="P58" s="2"/>
    </row>
    <row r="59" spans="2:16" ht="18" customHeight="1">
      <c r="B59" s="79"/>
      <c r="C59" s="19">
        <f>tachtigtwintig!C59</f>
        <v>0</v>
      </c>
      <c r="D59" s="451">
        <f>tachtigtwintig!D59</f>
        <v>0</v>
      </c>
      <c r="E59" s="452"/>
      <c r="F59" s="71">
        <f>tachtigtwintig!F59</f>
        <v>0</v>
      </c>
      <c r="G59" s="19">
        <f>tachtigtwintig!G59</f>
        <v>0</v>
      </c>
      <c r="H59" s="71">
        <f>tachtigtwintig!H59</f>
        <v>0</v>
      </c>
      <c r="I59" s="20">
        <f>tachtigtwintig!I59</f>
        <v>0</v>
      </c>
      <c r="J59" s="17" t="e">
        <f>'waarn. HAND'!I59</f>
        <v>#DIV/0!</v>
      </c>
      <c r="K59" s="20" t="e">
        <f t="shared" si="0"/>
        <v>#DIV/0!</v>
      </c>
      <c r="L59" s="81"/>
      <c r="N59" s="2"/>
      <c r="O59" s="2"/>
      <c r="P59" s="2"/>
    </row>
    <row r="60" spans="2:16" ht="18" customHeight="1">
      <c r="B60" s="79"/>
      <c r="C60" s="19">
        <f>tachtigtwintig!C60</f>
        <v>0</v>
      </c>
      <c r="D60" s="451">
        <f>tachtigtwintig!D60</f>
        <v>0</v>
      </c>
      <c r="E60" s="452"/>
      <c r="F60" s="71">
        <f>tachtigtwintig!F60</f>
        <v>0</v>
      </c>
      <c r="G60" s="19">
        <f>tachtigtwintig!G60</f>
        <v>0</v>
      </c>
      <c r="H60" s="71">
        <f>tachtigtwintig!H60</f>
        <v>0</v>
      </c>
      <c r="I60" s="20">
        <f>tachtigtwintig!I60</f>
        <v>0</v>
      </c>
      <c r="J60" s="17" t="e">
        <f>'waarn. HAND'!I60</f>
        <v>#DIV/0!</v>
      </c>
      <c r="K60" s="20" t="e">
        <f t="shared" si="0"/>
        <v>#DIV/0!</v>
      </c>
      <c r="L60" s="81"/>
      <c r="N60" s="2"/>
      <c r="O60" s="2"/>
      <c r="P60" s="2"/>
    </row>
    <row r="61" spans="2:16" ht="18" customHeight="1">
      <c r="B61" s="79"/>
      <c r="C61" s="19">
        <f>tachtigtwintig!C61</f>
        <v>0</v>
      </c>
      <c r="D61" s="451">
        <f>tachtigtwintig!D61</f>
        <v>0</v>
      </c>
      <c r="E61" s="452"/>
      <c r="F61" s="71">
        <f>tachtigtwintig!F61</f>
        <v>0</v>
      </c>
      <c r="G61" s="19">
        <f>tachtigtwintig!G61</f>
        <v>0</v>
      </c>
      <c r="H61" s="71">
        <f>tachtigtwintig!H61</f>
        <v>0</v>
      </c>
      <c r="I61" s="20">
        <f>tachtigtwintig!I61</f>
        <v>0</v>
      </c>
      <c r="J61" s="17" t="e">
        <f>'waarn. HAND'!I61</f>
        <v>#DIV/0!</v>
      </c>
      <c r="K61" s="20" t="e">
        <f t="shared" si="0"/>
        <v>#DIV/0!</v>
      </c>
      <c r="L61" s="81"/>
      <c r="N61" s="2"/>
      <c r="O61" s="2"/>
      <c r="P61" s="2"/>
    </row>
    <row r="62" spans="2:16" ht="18" customHeight="1">
      <c r="B62" s="79"/>
      <c r="C62" s="19">
        <f>tachtigtwintig!C62</f>
        <v>0</v>
      </c>
      <c r="D62" s="451">
        <f>tachtigtwintig!D62</f>
        <v>0</v>
      </c>
      <c r="E62" s="452"/>
      <c r="F62" s="71">
        <f>tachtigtwintig!F62</f>
        <v>0</v>
      </c>
      <c r="G62" s="19">
        <f>tachtigtwintig!G62</f>
        <v>0</v>
      </c>
      <c r="H62" s="71">
        <f>tachtigtwintig!H62</f>
        <v>0</v>
      </c>
      <c r="I62" s="20">
        <f>tachtigtwintig!I62</f>
        <v>0</v>
      </c>
      <c r="J62" s="17" t="e">
        <f>'waarn. HAND'!I62</f>
        <v>#DIV/0!</v>
      </c>
      <c r="K62" s="20" t="e">
        <f t="shared" si="0"/>
        <v>#DIV/0!</v>
      </c>
      <c r="L62" s="81"/>
      <c r="N62" s="2"/>
      <c r="O62" s="2"/>
      <c r="P62" s="2"/>
    </row>
    <row r="63" spans="2:16" ht="18" customHeight="1">
      <c r="B63" s="79"/>
      <c r="C63" s="19">
        <f>tachtigtwintig!C63</f>
        <v>0</v>
      </c>
      <c r="D63" s="451">
        <f>tachtigtwintig!D63</f>
        <v>0</v>
      </c>
      <c r="E63" s="452"/>
      <c r="F63" s="71">
        <f>tachtigtwintig!F63</f>
        <v>0</v>
      </c>
      <c r="G63" s="19">
        <f>tachtigtwintig!G63</f>
        <v>0</v>
      </c>
      <c r="H63" s="71">
        <f>tachtigtwintig!H63</f>
        <v>0</v>
      </c>
      <c r="I63" s="20">
        <f>tachtigtwintig!I63</f>
        <v>0</v>
      </c>
      <c r="J63" s="17" t="e">
        <f>'waarn. HAND'!I63</f>
        <v>#DIV/0!</v>
      </c>
      <c r="K63" s="20" t="e">
        <f t="shared" si="0"/>
        <v>#DIV/0!</v>
      </c>
      <c r="L63" s="81"/>
      <c r="N63" s="2"/>
      <c r="O63" s="2"/>
      <c r="P63" s="2"/>
    </row>
    <row r="64" spans="2:16" ht="18" customHeight="1">
      <c r="B64" s="79"/>
      <c r="C64" s="19">
        <f>tachtigtwintig!C64</f>
        <v>0</v>
      </c>
      <c r="D64" s="451">
        <f>tachtigtwintig!D64</f>
        <v>0</v>
      </c>
      <c r="E64" s="452"/>
      <c r="F64" s="71">
        <f>tachtigtwintig!F64</f>
        <v>0</v>
      </c>
      <c r="G64" s="19">
        <f>tachtigtwintig!G64</f>
        <v>0</v>
      </c>
      <c r="H64" s="71">
        <f>tachtigtwintig!H64</f>
        <v>0</v>
      </c>
      <c r="I64" s="20">
        <f>tachtigtwintig!I64</f>
        <v>0</v>
      </c>
      <c r="J64" s="17" t="e">
        <f>'waarn. HAND'!I64</f>
        <v>#DIV/0!</v>
      </c>
      <c r="K64" s="20" t="e">
        <f t="shared" si="0"/>
        <v>#DIV/0!</v>
      </c>
      <c r="L64" s="81"/>
      <c r="N64" s="2"/>
      <c r="O64" s="2"/>
      <c r="P64" s="2"/>
    </row>
    <row r="65" spans="2:16" ht="18" customHeight="1">
      <c r="B65" s="79"/>
      <c r="C65" s="19">
        <f>tachtigtwintig!C65</f>
        <v>0</v>
      </c>
      <c r="D65" s="451">
        <f>tachtigtwintig!D65</f>
        <v>0</v>
      </c>
      <c r="E65" s="452"/>
      <c r="F65" s="71">
        <f>tachtigtwintig!F65</f>
        <v>0</v>
      </c>
      <c r="G65" s="19">
        <f>tachtigtwintig!G65</f>
        <v>0</v>
      </c>
      <c r="H65" s="71">
        <f>tachtigtwintig!H65</f>
        <v>0</v>
      </c>
      <c r="I65" s="20">
        <f>tachtigtwintig!I65</f>
        <v>0</v>
      </c>
      <c r="J65" s="17" t="e">
        <f>'waarn. HAND'!I65</f>
        <v>#DIV/0!</v>
      </c>
      <c r="K65" s="20" t="e">
        <f t="shared" si="0"/>
        <v>#DIV/0!</v>
      </c>
      <c r="L65" s="81"/>
      <c r="N65" s="2"/>
      <c r="O65" s="2"/>
      <c r="P65" s="2"/>
    </row>
    <row r="66" spans="2:16" ht="18" customHeight="1">
      <c r="B66" s="79"/>
      <c r="C66" s="19">
        <f>tachtigtwintig!C66</f>
        <v>0</v>
      </c>
      <c r="D66" s="451">
        <f>tachtigtwintig!D66</f>
        <v>0</v>
      </c>
      <c r="E66" s="452"/>
      <c r="F66" s="71">
        <f>tachtigtwintig!F66</f>
        <v>0</v>
      </c>
      <c r="G66" s="19">
        <f>tachtigtwintig!G66</f>
        <v>0</v>
      </c>
      <c r="H66" s="71">
        <f>tachtigtwintig!H66</f>
        <v>0</v>
      </c>
      <c r="I66" s="20">
        <f>tachtigtwintig!I66</f>
        <v>0</v>
      </c>
      <c r="J66" s="17" t="e">
        <f>'waarn. HAND'!I66</f>
        <v>#DIV/0!</v>
      </c>
      <c r="K66" s="20" t="e">
        <f t="shared" si="0"/>
        <v>#DIV/0!</v>
      </c>
      <c r="L66" s="81"/>
      <c r="N66" s="2"/>
      <c r="O66" s="2"/>
      <c r="P66" s="2"/>
    </row>
    <row r="67" spans="2:16" ht="18" customHeight="1">
      <c r="B67" s="79"/>
      <c r="C67" s="19">
        <f>tachtigtwintig!C67</f>
        <v>0</v>
      </c>
      <c r="D67" s="451">
        <f>tachtigtwintig!D67</f>
        <v>0</v>
      </c>
      <c r="E67" s="452"/>
      <c r="F67" s="71">
        <f>tachtigtwintig!F67</f>
        <v>0</v>
      </c>
      <c r="G67" s="19">
        <f>tachtigtwintig!G67</f>
        <v>0</v>
      </c>
      <c r="H67" s="71">
        <f>tachtigtwintig!H67</f>
        <v>0</v>
      </c>
      <c r="I67" s="20">
        <f>tachtigtwintig!I67</f>
        <v>0</v>
      </c>
      <c r="J67" s="17" t="e">
        <f>'waarn. HAND'!I67</f>
        <v>#DIV/0!</v>
      </c>
      <c r="K67" s="20" t="e">
        <f t="shared" si="0"/>
        <v>#DIV/0!</v>
      </c>
      <c r="L67" s="81"/>
      <c r="N67" s="2"/>
      <c r="O67" s="2"/>
      <c r="P67" s="2"/>
    </row>
    <row r="68" spans="2:16" ht="18" customHeight="1">
      <c r="B68" s="79"/>
      <c r="C68" s="19">
        <f>tachtigtwintig!C68</f>
        <v>0</v>
      </c>
      <c r="D68" s="451">
        <f>tachtigtwintig!D68</f>
        <v>0</v>
      </c>
      <c r="E68" s="452"/>
      <c r="F68" s="71">
        <f>tachtigtwintig!F68</f>
        <v>0</v>
      </c>
      <c r="G68" s="19">
        <f>tachtigtwintig!G68</f>
        <v>0</v>
      </c>
      <c r="H68" s="71">
        <f>tachtigtwintig!H68</f>
        <v>0</v>
      </c>
      <c r="I68" s="20">
        <f>tachtigtwintig!I68</f>
        <v>0</v>
      </c>
      <c r="J68" s="17" t="e">
        <f>'waarn. HAND'!I68</f>
        <v>#DIV/0!</v>
      </c>
      <c r="K68" s="20" t="e">
        <f t="shared" si="0"/>
        <v>#DIV/0!</v>
      </c>
      <c r="L68" s="81"/>
      <c r="N68" s="2"/>
      <c r="O68" s="2"/>
      <c r="P68" s="2"/>
    </row>
    <row r="69" spans="2:16" ht="18" customHeight="1">
      <c r="B69" s="79"/>
      <c r="C69" s="19">
        <f>tachtigtwintig!C69</f>
        <v>0</v>
      </c>
      <c r="D69" s="451">
        <f>tachtigtwintig!D69</f>
        <v>0</v>
      </c>
      <c r="E69" s="452"/>
      <c r="F69" s="71">
        <f>tachtigtwintig!F69</f>
        <v>0</v>
      </c>
      <c r="G69" s="19">
        <f>tachtigtwintig!G69</f>
        <v>0</v>
      </c>
      <c r="H69" s="71">
        <f>tachtigtwintig!H69</f>
        <v>0</v>
      </c>
      <c r="I69" s="20">
        <f>tachtigtwintig!I69</f>
        <v>0</v>
      </c>
      <c r="J69" s="17" t="e">
        <f>'waarn. HAND'!I69</f>
        <v>#DIV/0!</v>
      </c>
      <c r="K69" s="20" t="e">
        <f t="shared" si="0"/>
        <v>#DIV/0!</v>
      </c>
      <c r="L69" s="81"/>
      <c r="N69" s="2"/>
      <c r="O69" s="2"/>
      <c r="P69" s="2"/>
    </row>
    <row r="70" spans="2:16" ht="18" customHeight="1">
      <c r="B70" s="79"/>
      <c r="C70" s="19">
        <f>tachtigtwintig!C70</f>
        <v>0</v>
      </c>
      <c r="D70" s="451">
        <f>tachtigtwintig!D70</f>
        <v>0</v>
      </c>
      <c r="E70" s="452"/>
      <c r="F70" s="71">
        <f>tachtigtwintig!F70</f>
        <v>0</v>
      </c>
      <c r="G70" s="19">
        <f>tachtigtwintig!G70</f>
        <v>0</v>
      </c>
      <c r="H70" s="71">
        <f>tachtigtwintig!H70</f>
        <v>0</v>
      </c>
      <c r="I70" s="20">
        <f>tachtigtwintig!I70</f>
        <v>0</v>
      </c>
      <c r="J70" s="17" t="e">
        <f>'waarn. HAND'!I70</f>
        <v>#DIV/0!</v>
      </c>
      <c r="K70" s="20" t="e">
        <f t="shared" si="0"/>
        <v>#DIV/0!</v>
      </c>
      <c r="L70" s="81"/>
      <c r="N70" s="2"/>
      <c r="O70" s="2"/>
      <c r="P70" s="2"/>
    </row>
    <row r="71" spans="2:16" ht="18" customHeight="1">
      <c r="B71" s="79"/>
      <c r="C71" s="19">
        <f>tachtigtwintig!C71</f>
        <v>0</v>
      </c>
      <c r="D71" s="451">
        <f>tachtigtwintig!D71</f>
        <v>0</v>
      </c>
      <c r="E71" s="452"/>
      <c r="F71" s="71">
        <f>tachtigtwintig!F71</f>
        <v>0</v>
      </c>
      <c r="G71" s="19">
        <f>tachtigtwintig!G71</f>
        <v>0</v>
      </c>
      <c r="H71" s="71">
        <f>tachtigtwintig!H71</f>
        <v>0</v>
      </c>
      <c r="I71" s="20">
        <f>tachtigtwintig!I71</f>
        <v>0</v>
      </c>
      <c r="J71" s="17" t="e">
        <f>'waarn. HAND'!I71</f>
        <v>#DIV/0!</v>
      </c>
      <c r="K71" s="20" t="e">
        <f t="shared" si="0"/>
        <v>#DIV/0!</v>
      </c>
      <c r="L71" s="81"/>
      <c r="N71" s="2"/>
      <c r="O71" s="2"/>
      <c r="P71" s="2"/>
    </row>
    <row r="72" spans="2:16" ht="18" customHeight="1">
      <c r="B72" s="79"/>
      <c r="C72" s="19">
        <f>tachtigtwintig!C72</f>
        <v>0</v>
      </c>
      <c r="D72" s="451">
        <f>tachtigtwintig!D72</f>
        <v>0</v>
      </c>
      <c r="E72" s="452"/>
      <c r="F72" s="71">
        <f>tachtigtwintig!F72</f>
        <v>0</v>
      </c>
      <c r="G72" s="19">
        <f>tachtigtwintig!G72</f>
        <v>0</v>
      </c>
      <c r="H72" s="71">
        <f>tachtigtwintig!H72</f>
        <v>0</v>
      </c>
      <c r="I72" s="20">
        <f>tachtigtwintig!I72</f>
        <v>0</v>
      </c>
      <c r="J72" s="17" t="e">
        <f>'waarn. HAND'!I72</f>
        <v>#DIV/0!</v>
      </c>
      <c r="K72" s="20" t="e">
        <f t="shared" si="0"/>
        <v>#DIV/0!</v>
      </c>
      <c r="L72" s="81"/>
      <c r="N72" s="2"/>
      <c r="O72" s="2"/>
      <c r="P72" s="2"/>
    </row>
    <row r="73" spans="2:16" ht="18" customHeight="1">
      <c r="B73" s="79"/>
      <c r="C73" s="19">
        <f>tachtigtwintig!C73</f>
        <v>0</v>
      </c>
      <c r="D73" s="451">
        <f>tachtigtwintig!D73</f>
        <v>0</v>
      </c>
      <c r="E73" s="452"/>
      <c r="F73" s="71">
        <f>tachtigtwintig!F73</f>
        <v>0</v>
      </c>
      <c r="G73" s="19">
        <f>tachtigtwintig!G73</f>
        <v>0</v>
      </c>
      <c r="H73" s="71">
        <f>tachtigtwintig!H73</f>
        <v>0</v>
      </c>
      <c r="I73" s="20">
        <f>tachtigtwintig!I73</f>
        <v>0</v>
      </c>
      <c r="J73" s="17" t="e">
        <f>'waarn. HAND'!I73</f>
        <v>#DIV/0!</v>
      </c>
      <c r="K73" s="20" t="e">
        <f t="shared" si="0"/>
        <v>#DIV/0!</v>
      </c>
      <c r="L73" s="81"/>
      <c r="N73" s="2"/>
      <c r="O73" s="2"/>
      <c r="P73" s="2"/>
    </row>
    <row r="74" spans="2:16" ht="18" customHeight="1">
      <c r="B74" s="79"/>
      <c r="C74" s="19">
        <f>tachtigtwintig!C74</f>
        <v>0</v>
      </c>
      <c r="D74" s="451">
        <f>tachtigtwintig!D74</f>
        <v>0</v>
      </c>
      <c r="E74" s="452"/>
      <c r="F74" s="71">
        <f>tachtigtwintig!F74</f>
        <v>0</v>
      </c>
      <c r="G74" s="19">
        <f>tachtigtwintig!G74</f>
        <v>0</v>
      </c>
      <c r="H74" s="71">
        <f>tachtigtwintig!H74</f>
        <v>0</v>
      </c>
      <c r="I74" s="20">
        <f>tachtigtwintig!I74</f>
        <v>0</v>
      </c>
      <c r="J74" s="17" t="e">
        <f>'waarn. HAND'!I74</f>
        <v>#DIV/0!</v>
      </c>
      <c r="K74" s="20" t="e">
        <f t="shared" si="0"/>
        <v>#DIV/0!</v>
      </c>
      <c r="L74" s="81"/>
      <c r="N74" s="2"/>
      <c r="O74" s="2"/>
      <c r="P74" s="2"/>
    </row>
    <row r="75" spans="2:16" ht="18" customHeight="1">
      <c r="B75" s="79"/>
      <c r="C75" s="19">
        <f>tachtigtwintig!C75</f>
        <v>0</v>
      </c>
      <c r="D75" s="451">
        <f>tachtigtwintig!D75</f>
        <v>0</v>
      </c>
      <c r="E75" s="452"/>
      <c r="F75" s="71">
        <f>tachtigtwintig!F75</f>
        <v>0</v>
      </c>
      <c r="G75" s="19">
        <f>tachtigtwintig!G75</f>
        <v>0</v>
      </c>
      <c r="H75" s="71">
        <f>tachtigtwintig!H75</f>
        <v>0</v>
      </c>
      <c r="I75" s="20">
        <f>tachtigtwintig!I75</f>
        <v>0</v>
      </c>
      <c r="J75" s="17" t="e">
        <f>'waarn. HAND'!I75</f>
        <v>#DIV/0!</v>
      </c>
      <c r="K75" s="20" t="e">
        <f t="shared" si="0"/>
        <v>#DIV/0!</v>
      </c>
      <c r="L75" s="81"/>
      <c r="N75" s="2"/>
      <c r="O75" s="2"/>
      <c r="P75" s="2"/>
    </row>
    <row r="76" spans="2:16" ht="18" customHeight="1">
      <c r="B76" s="79"/>
      <c r="C76" s="19">
        <f>tachtigtwintig!C76</f>
        <v>0</v>
      </c>
      <c r="D76" s="451">
        <f>tachtigtwintig!D76</f>
        <v>0</v>
      </c>
      <c r="E76" s="452"/>
      <c r="F76" s="71">
        <f>tachtigtwintig!F76</f>
        <v>0</v>
      </c>
      <c r="G76" s="19">
        <f>tachtigtwintig!G76</f>
        <v>0</v>
      </c>
      <c r="H76" s="71">
        <f>tachtigtwintig!H76</f>
        <v>0</v>
      </c>
      <c r="I76" s="20">
        <f>tachtigtwintig!I76</f>
        <v>0</v>
      </c>
      <c r="J76" s="17" t="e">
        <f>'waarn. HAND'!I76</f>
        <v>#DIV/0!</v>
      </c>
      <c r="K76" s="20" t="e">
        <f t="shared" si="0"/>
        <v>#DIV/0!</v>
      </c>
      <c r="L76" s="81"/>
      <c r="N76" s="2"/>
      <c r="O76" s="2"/>
      <c r="P76" s="2"/>
    </row>
    <row r="77" spans="2:12" ht="18" customHeight="1">
      <c r="B77" s="79"/>
      <c r="C77" s="19">
        <f>tachtigtwintig!C77</f>
        <v>0</v>
      </c>
      <c r="D77" s="451">
        <f>tachtigtwintig!D77</f>
        <v>0</v>
      </c>
      <c r="E77" s="452"/>
      <c r="F77" s="71">
        <f>tachtigtwintig!F77</f>
        <v>0</v>
      </c>
      <c r="G77" s="19">
        <f>tachtigtwintig!G77</f>
        <v>0</v>
      </c>
      <c r="H77" s="71">
        <f>tachtigtwintig!H77</f>
        <v>0</v>
      </c>
      <c r="I77" s="20">
        <f>tachtigtwintig!I77</f>
        <v>0</v>
      </c>
      <c r="J77" s="17" t="e">
        <f>'waarn. HAND'!I77</f>
        <v>#DIV/0!</v>
      </c>
      <c r="K77" s="20" t="e">
        <f t="shared" si="0"/>
        <v>#DIV/0!</v>
      </c>
      <c r="L77" s="81"/>
    </row>
    <row r="78" spans="2:12" ht="18" customHeight="1">
      <c r="B78" s="79"/>
      <c r="C78" s="19">
        <f>tachtigtwintig!C78</f>
        <v>0</v>
      </c>
      <c r="D78" s="451">
        <f>tachtigtwintig!D78</f>
        <v>0</v>
      </c>
      <c r="E78" s="452"/>
      <c r="F78" s="71">
        <f>tachtigtwintig!F78</f>
        <v>0</v>
      </c>
      <c r="G78" s="19">
        <f>tachtigtwintig!G78</f>
        <v>0</v>
      </c>
      <c r="H78" s="71">
        <f>tachtigtwintig!H78</f>
        <v>0</v>
      </c>
      <c r="I78" s="20">
        <f>tachtigtwintig!I78</f>
        <v>0</v>
      </c>
      <c r="J78" s="17" t="e">
        <f>'waarn. HAND'!I78</f>
        <v>#DIV/0!</v>
      </c>
      <c r="K78" s="20" t="e">
        <f t="shared" si="0"/>
        <v>#DIV/0!</v>
      </c>
      <c r="L78" s="81"/>
    </row>
    <row r="79" spans="2:12" ht="18" customHeight="1">
      <c r="B79" s="79"/>
      <c r="C79" s="19">
        <f>tachtigtwintig!C79</f>
        <v>0</v>
      </c>
      <c r="D79" s="451">
        <f>tachtigtwintig!D79</f>
        <v>0</v>
      </c>
      <c r="E79" s="452"/>
      <c r="F79" s="71">
        <f>tachtigtwintig!F79</f>
        <v>0</v>
      </c>
      <c r="G79" s="19">
        <f>tachtigtwintig!G79</f>
        <v>0</v>
      </c>
      <c r="H79" s="71">
        <f>tachtigtwintig!H79</f>
        <v>0</v>
      </c>
      <c r="I79" s="20">
        <f>tachtigtwintig!I79</f>
        <v>0</v>
      </c>
      <c r="J79" s="17" t="e">
        <f>'waarn. HAND'!I79</f>
        <v>#DIV/0!</v>
      </c>
      <c r="K79" s="20" t="e">
        <f aca="true" t="shared" si="1" ref="K79:K112">((I79*J79)/60)</f>
        <v>#DIV/0!</v>
      </c>
      <c r="L79" s="81"/>
    </row>
    <row r="80" spans="2:12" ht="18" customHeight="1">
      <c r="B80" s="79"/>
      <c r="C80" s="19">
        <f>tachtigtwintig!C80</f>
        <v>0</v>
      </c>
      <c r="D80" s="451">
        <f>tachtigtwintig!D80</f>
        <v>0</v>
      </c>
      <c r="E80" s="452"/>
      <c r="F80" s="71">
        <f>tachtigtwintig!F80</f>
        <v>0</v>
      </c>
      <c r="G80" s="19">
        <f>tachtigtwintig!G80</f>
        <v>0</v>
      </c>
      <c r="H80" s="71">
        <f>tachtigtwintig!H80</f>
        <v>0</v>
      </c>
      <c r="I80" s="20">
        <f>tachtigtwintig!I80</f>
        <v>0</v>
      </c>
      <c r="J80" s="17" t="e">
        <f>'waarn. HAND'!I80</f>
        <v>#DIV/0!</v>
      </c>
      <c r="K80" s="20" t="e">
        <f t="shared" si="1"/>
        <v>#DIV/0!</v>
      </c>
      <c r="L80" s="81"/>
    </row>
    <row r="81" spans="2:12" ht="18" customHeight="1">
      <c r="B81" s="79"/>
      <c r="C81" s="19">
        <f>tachtigtwintig!C81</f>
        <v>0</v>
      </c>
      <c r="D81" s="451">
        <f>tachtigtwintig!D81</f>
        <v>0</v>
      </c>
      <c r="E81" s="452"/>
      <c r="F81" s="71">
        <f>tachtigtwintig!F81</f>
        <v>0</v>
      </c>
      <c r="G81" s="19">
        <f>tachtigtwintig!G81</f>
        <v>0</v>
      </c>
      <c r="H81" s="71">
        <f>tachtigtwintig!H81</f>
        <v>0</v>
      </c>
      <c r="I81" s="20">
        <f>tachtigtwintig!I81</f>
        <v>0</v>
      </c>
      <c r="J81" s="17" t="e">
        <f>'waarn. HAND'!I81</f>
        <v>#DIV/0!</v>
      </c>
      <c r="K81" s="20" t="e">
        <f t="shared" si="1"/>
        <v>#DIV/0!</v>
      </c>
      <c r="L81" s="81"/>
    </row>
    <row r="82" spans="2:12" ht="18" customHeight="1">
      <c r="B82" s="79"/>
      <c r="C82" s="19">
        <f>tachtigtwintig!C82</f>
        <v>0</v>
      </c>
      <c r="D82" s="451">
        <f>tachtigtwintig!D82</f>
        <v>0</v>
      </c>
      <c r="E82" s="452"/>
      <c r="F82" s="71">
        <f>tachtigtwintig!F82</f>
        <v>0</v>
      </c>
      <c r="G82" s="19">
        <f>tachtigtwintig!G82</f>
        <v>0</v>
      </c>
      <c r="H82" s="71">
        <f>tachtigtwintig!H82</f>
        <v>0</v>
      </c>
      <c r="I82" s="20">
        <f>tachtigtwintig!I82</f>
        <v>0</v>
      </c>
      <c r="J82" s="17" t="e">
        <f>'waarn. HAND'!I82</f>
        <v>#DIV/0!</v>
      </c>
      <c r="K82" s="20" t="e">
        <f t="shared" si="1"/>
        <v>#DIV/0!</v>
      </c>
      <c r="L82" s="81"/>
    </row>
    <row r="83" spans="2:12" ht="18" customHeight="1">
      <c r="B83" s="79"/>
      <c r="C83" s="19">
        <f>tachtigtwintig!C83</f>
        <v>0</v>
      </c>
      <c r="D83" s="451">
        <f>tachtigtwintig!D83</f>
        <v>0</v>
      </c>
      <c r="E83" s="452"/>
      <c r="F83" s="71">
        <f>tachtigtwintig!F83</f>
        <v>0</v>
      </c>
      <c r="G83" s="19">
        <f>tachtigtwintig!G83</f>
        <v>0</v>
      </c>
      <c r="H83" s="71">
        <f>tachtigtwintig!H83</f>
        <v>0</v>
      </c>
      <c r="I83" s="20">
        <f>tachtigtwintig!I83</f>
        <v>0</v>
      </c>
      <c r="J83" s="17" t="e">
        <f>'waarn. HAND'!I83</f>
        <v>#DIV/0!</v>
      </c>
      <c r="K83" s="20" t="e">
        <f t="shared" si="1"/>
        <v>#DIV/0!</v>
      </c>
      <c r="L83" s="81"/>
    </row>
    <row r="84" spans="2:12" ht="18" customHeight="1">
      <c r="B84" s="79"/>
      <c r="C84" s="19">
        <f>tachtigtwintig!C84</f>
        <v>0</v>
      </c>
      <c r="D84" s="451">
        <f>tachtigtwintig!D84</f>
        <v>0</v>
      </c>
      <c r="E84" s="452"/>
      <c r="F84" s="71">
        <f>tachtigtwintig!F84</f>
        <v>0</v>
      </c>
      <c r="G84" s="19">
        <f>tachtigtwintig!G84</f>
        <v>0</v>
      </c>
      <c r="H84" s="71">
        <f>tachtigtwintig!H84</f>
        <v>0</v>
      </c>
      <c r="I84" s="20">
        <f>tachtigtwintig!I84</f>
        <v>0</v>
      </c>
      <c r="J84" s="17" t="e">
        <f>'waarn. HAND'!I84</f>
        <v>#DIV/0!</v>
      </c>
      <c r="K84" s="20" t="e">
        <f t="shared" si="1"/>
        <v>#DIV/0!</v>
      </c>
      <c r="L84" s="81"/>
    </row>
    <row r="85" spans="2:12" ht="18" customHeight="1">
      <c r="B85" s="79"/>
      <c r="C85" s="19">
        <f>tachtigtwintig!C85</f>
        <v>0</v>
      </c>
      <c r="D85" s="451">
        <f>tachtigtwintig!D85</f>
        <v>0</v>
      </c>
      <c r="E85" s="452"/>
      <c r="F85" s="71">
        <f>tachtigtwintig!F85</f>
        <v>0</v>
      </c>
      <c r="G85" s="19">
        <f>tachtigtwintig!G85</f>
        <v>0</v>
      </c>
      <c r="H85" s="71">
        <f>tachtigtwintig!H85</f>
        <v>0</v>
      </c>
      <c r="I85" s="20">
        <f>tachtigtwintig!I85</f>
        <v>0</v>
      </c>
      <c r="J85" s="17" t="e">
        <f>'waarn. HAND'!I85</f>
        <v>#DIV/0!</v>
      </c>
      <c r="K85" s="20" t="e">
        <f t="shared" si="1"/>
        <v>#DIV/0!</v>
      </c>
      <c r="L85" s="81"/>
    </row>
    <row r="86" spans="2:12" ht="18" customHeight="1">
      <c r="B86" s="79"/>
      <c r="C86" s="19">
        <f>tachtigtwintig!C86</f>
        <v>0</v>
      </c>
      <c r="D86" s="451">
        <f>tachtigtwintig!D86</f>
        <v>0</v>
      </c>
      <c r="E86" s="452"/>
      <c r="F86" s="71">
        <f>tachtigtwintig!F86</f>
        <v>0</v>
      </c>
      <c r="G86" s="19">
        <f>tachtigtwintig!G86</f>
        <v>0</v>
      </c>
      <c r="H86" s="71">
        <f>tachtigtwintig!H86</f>
        <v>0</v>
      </c>
      <c r="I86" s="20">
        <f>tachtigtwintig!I86</f>
        <v>0</v>
      </c>
      <c r="J86" s="17" t="e">
        <f>'waarn. HAND'!I86</f>
        <v>#DIV/0!</v>
      </c>
      <c r="K86" s="20" t="e">
        <f t="shared" si="1"/>
        <v>#DIV/0!</v>
      </c>
      <c r="L86" s="81"/>
    </row>
    <row r="87" spans="2:12" ht="18" customHeight="1">
      <c r="B87" s="79"/>
      <c r="C87" s="19">
        <f>tachtigtwintig!C87</f>
        <v>0</v>
      </c>
      <c r="D87" s="451">
        <f>tachtigtwintig!D87</f>
        <v>0</v>
      </c>
      <c r="E87" s="452"/>
      <c r="F87" s="71">
        <f>tachtigtwintig!F87</f>
        <v>0</v>
      </c>
      <c r="G87" s="19">
        <f>tachtigtwintig!G87</f>
        <v>0</v>
      </c>
      <c r="H87" s="71">
        <f>tachtigtwintig!H87</f>
        <v>0</v>
      </c>
      <c r="I87" s="20">
        <f>tachtigtwintig!I87</f>
        <v>0</v>
      </c>
      <c r="J87" s="17" t="e">
        <f>'waarn. HAND'!I87</f>
        <v>#DIV/0!</v>
      </c>
      <c r="K87" s="20" t="e">
        <f t="shared" si="1"/>
        <v>#DIV/0!</v>
      </c>
      <c r="L87" s="81"/>
    </row>
    <row r="88" spans="2:12" ht="18" customHeight="1">
      <c r="B88" s="79"/>
      <c r="C88" s="19">
        <f>tachtigtwintig!C88</f>
        <v>0</v>
      </c>
      <c r="D88" s="451">
        <f>tachtigtwintig!D88</f>
        <v>0</v>
      </c>
      <c r="E88" s="452"/>
      <c r="F88" s="71">
        <f>tachtigtwintig!F88</f>
        <v>0</v>
      </c>
      <c r="G88" s="19">
        <f>tachtigtwintig!G88</f>
        <v>0</v>
      </c>
      <c r="H88" s="71">
        <f>tachtigtwintig!H88</f>
        <v>0</v>
      </c>
      <c r="I88" s="20">
        <f>tachtigtwintig!I88</f>
        <v>0</v>
      </c>
      <c r="J88" s="17" t="e">
        <f>'waarn. HAND'!I88</f>
        <v>#DIV/0!</v>
      </c>
      <c r="K88" s="20" t="e">
        <f t="shared" si="1"/>
        <v>#DIV/0!</v>
      </c>
      <c r="L88" s="81"/>
    </row>
    <row r="89" spans="2:12" ht="18" customHeight="1">
      <c r="B89" s="79"/>
      <c r="C89" s="19">
        <f>tachtigtwintig!C89</f>
        <v>0</v>
      </c>
      <c r="D89" s="451">
        <f>tachtigtwintig!D89</f>
        <v>0</v>
      </c>
      <c r="E89" s="452"/>
      <c r="F89" s="71">
        <f>tachtigtwintig!F89</f>
        <v>0</v>
      </c>
      <c r="G89" s="19">
        <f>tachtigtwintig!G89</f>
        <v>0</v>
      </c>
      <c r="H89" s="71">
        <f>tachtigtwintig!H89</f>
        <v>0</v>
      </c>
      <c r="I89" s="20">
        <f>tachtigtwintig!I89</f>
        <v>0</v>
      </c>
      <c r="J89" s="17" t="e">
        <f>'waarn. HAND'!I89</f>
        <v>#DIV/0!</v>
      </c>
      <c r="K89" s="20" t="e">
        <f t="shared" si="1"/>
        <v>#DIV/0!</v>
      </c>
      <c r="L89" s="81"/>
    </row>
    <row r="90" spans="2:12" ht="18" customHeight="1">
      <c r="B90" s="79"/>
      <c r="C90" s="19">
        <f>tachtigtwintig!C90</f>
        <v>0</v>
      </c>
      <c r="D90" s="451">
        <f>tachtigtwintig!D90</f>
        <v>0</v>
      </c>
      <c r="E90" s="452"/>
      <c r="F90" s="71">
        <f>tachtigtwintig!F90</f>
        <v>0</v>
      </c>
      <c r="G90" s="19">
        <f>tachtigtwintig!G90</f>
        <v>0</v>
      </c>
      <c r="H90" s="71">
        <f>tachtigtwintig!H90</f>
        <v>0</v>
      </c>
      <c r="I90" s="20">
        <f>tachtigtwintig!I90</f>
        <v>0</v>
      </c>
      <c r="J90" s="17" t="e">
        <f>'waarn. HAND'!I90</f>
        <v>#DIV/0!</v>
      </c>
      <c r="K90" s="20" t="e">
        <f t="shared" si="1"/>
        <v>#DIV/0!</v>
      </c>
      <c r="L90" s="81"/>
    </row>
    <row r="91" spans="2:12" ht="18" customHeight="1">
      <c r="B91" s="79"/>
      <c r="C91" s="19">
        <f>tachtigtwintig!C91</f>
        <v>0</v>
      </c>
      <c r="D91" s="451">
        <f>tachtigtwintig!D91</f>
        <v>0</v>
      </c>
      <c r="E91" s="452"/>
      <c r="F91" s="71">
        <f>tachtigtwintig!F91</f>
        <v>0</v>
      </c>
      <c r="G91" s="19">
        <f>tachtigtwintig!G91</f>
        <v>0</v>
      </c>
      <c r="H91" s="71">
        <f>tachtigtwintig!H91</f>
        <v>0</v>
      </c>
      <c r="I91" s="20">
        <f>tachtigtwintig!I91</f>
        <v>0</v>
      </c>
      <c r="J91" s="17" t="e">
        <f>'waarn. HAND'!I91</f>
        <v>#DIV/0!</v>
      </c>
      <c r="K91" s="20" t="e">
        <f t="shared" si="1"/>
        <v>#DIV/0!</v>
      </c>
      <c r="L91" s="81"/>
    </row>
    <row r="92" spans="2:12" ht="18" customHeight="1">
      <c r="B92" s="79"/>
      <c r="C92" s="19">
        <f>tachtigtwintig!C92</f>
        <v>0</v>
      </c>
      <c r="D92" s="451">
        <f>tachtigtwintig!D92</f>
        <v>0</v>
      </c>
      <c r="E92" s="452"/>
      <c r="F92" s="71">
        <f>tachtigtwintig!F92</f>
        <v>0</v>
      </c>
      <c r="G92" s="19">
        <f>tachtigtwintig!G92</f>
        <v>0</v>
      </c>
      <c r="H92" s="71">
        <f>tachtigtwintig!H92</f>
        <v>0</v>
      </c>
      <c r="I92" s="20">
        <f>tachtigtwintig!I92</f>
        <v>0</v>
      </c>
      <c r="J92" s="17" t="e">
        <f>'waarn. HAND'!I92</f>
        <v>#DIV/0!</v>
      </c>
      <c r="K92" s="20" t="e">
        <f t="shared" si="1"/>
        <v>#DIV/0!</v>
      </c>
      <c r="L92" s="81"/>
    </row>
    <row r="93" spans="2:12" ht="18" customHeight="1">
      <c r="B93" s="79"/>
      <c r="C93" s="19">
        <f>tachtigtwintig!C93</f>
        <v>0</v>
      </c>
      <c r="D93" s="451">
        <f>tachtigtwintig!D93</f>
        <v>0</v>
      </c>
      <c r="E93" s="452"/>
      <c r="F93" s="71">
        <f>tachtigtwintig!F93</f>
        <v>0</v>
      </c>
      <c r="G93" s="19">
        <f>tachtigtwintig!G93</f>
        <v>0</v>
      </c>
      <c r="H93" s="71">
        <f>tachtigtwintig!H93</f>
        <v>0</v>
      </c>
      <c r="I93" s="20">
        <f>tachtigtwintig!I93</f>
        <v>0</v>
      </c>
      <c r="J93" s="17" t="e">
        <f>'waarn. HAND'!I93</f>
        <v>#DIV/0!</v>
      </c>
      <c r="K93" s="20" t="e">
        <f t="shared" si="1"/>
        <v>#DIV/0!</v>
      </c>
      <c r="L93" s="81"/>
    </row>
    <row r="94" spans="2:12" ht="18" customHeight="1">
      <c r="B94" s="79"/>
      <c r="C94" s="19">
        <f>tachtigtwintig!C94</f>
        <v>0</v>
      </c>
      <c r="D94" s="451">
        <f>tachtigtwintig!D94</f>
        <v>0</v>
      </c>
      <c r="E94" s="452"/>
      <c r="F94" s="71">
        <f>tachtigtwintig!F94</f>
        <v>0</v>
      </c>
      <c r="G94" s="19">
        <f>tachtigtwintig!G94</f>
        <v>0</v>
      </c>
      <c r="H94" s="71">
        <f>tachtigtwintig!H94</f>
        <v>0</v>
      </c>
      <c r="I94" s="20">
        <f>tachtigtwintig!I94</f>
        <v>0</v>
      </c>
      <c r="J94" s="17" t="e">
        <f>'waarn. HAND'!I94</f>
        <v>#DIV/0!</v>
      </c>
      <c r="K94" s="20" t="e">
        <f t="shared" si="1"/>
        <v>#DIV/0!</v>
      </c>
      <c r="L94" s="81"/>
    </row>
    <row r="95" spans="2:12" ht="18" customHeight="1">
      <c r="B95" s="79"/>
      <c r="C95" s="19">
        <f>tachtigtwintig!C95</f>
        <v>0</v>
      </c>
      <c r="D95" s="451">
        <f>tachtigtwintig!D95</f>
        <v>0</v>
      </c>
      <c r="E95" s="452"/>
      <c r="F95" s="71">
        <f>tachtigtwintig!F95</f>
        <v>0</v>
      </c>
      <c r="G95" s="19">
        <f>tachtigtwintig!G95</f>
        <v>0</v>
      </c>
      <c r="H95" s="71">
        <f>tachtigtwintig!H95</f>
        <v>0</v>
      </c>
      <c r="I95" s="20">
        <f>tachtigtwintig!I95</f>
        <v>0</v>
      </c>
      <c r="J95" s="17" t="e">
        <f>'waarn. HAND'!I95</f>
        <v>#DIV/0!</v>
      </c>
      <c r="K95" s="20" t="e">
        <f t="shared" si="1"/>
        <v>#DIV/0!</v>
      </c>
      <c r="L95" s="81"/>
    </row>
    <row r="96" spans="2:12" ht="18" customHeight="1">
      <c r="B96" s="79"/>
      <c r="C96" s="19">
        <f>tachtigtwintig!C96</f>
        <v>0</v>
      </c>
      <c r="D96" s="451">
        <f>tachtigtwintig!D96</f>
        <v>0</v>
      </c>
      <c r="E96" s="452"/>
      <c r="F96" s="71">
        <f>tachtigtwintig!F96</f>
        <v>0</v>
      </c>
      <c r="G96" s="19">
        <f>tachtigtwintig!G96</f>
        <v>0</v>
      </c>
      <c r="H96" s="71">
        <f>tachtigtwintig!H96</f>
        <v>0</v>
      </c>
      <c r="I96" s="20">
        <f>tachtigtwintig!I96</f>
        <v>0</v>
      </c>
      <c r="J96" s="17" t="e">
        <f>'waarn. HAND'!I96</f>
        <v>#DIV/0!</v>
      </c>
      <c r="K96" s="20" t="e">
        <f t="shared" si="1"/>
        <v>#DIV/0!</v>
      </c>
      <c r="L96" s="81"/>
    </row>
    <row r="97" spans="2:12" ht="18" customHeight="1">
      <c r="B97" s="79"/>
      <c r="C97" s="19">
        <f>tachtigtwintig!C97</f>
        <v>0</v>
      </c>
      <c r="D97" s="451">
        <f>tachtigtwintig!D97</f>
        <v>0</v>
      </c>
      <c r="E97" s="452"/>
      <c r="F97" s="71">
        <f>tachtigtwintig!F97</f>
        <v>0</v>
      </c>
      <c r="G97" s="19">
        <f>tachtigtwintig!G97</f>
        <v>0</v>
      </c>
      <c r="H97" s="71">
        <f>tachtigtwintig!H97</f>
        <v>0</v>
      </c>
      <c r="I97" s="20">
        <f>tachtigtwintig!I97</f>
        <v>0</v>
      </c>
      <c r="J97" s="17" t="e">
        <f>'waarn. HAND'!I97</f>
        <v>#DIV/0!</v>
      </c>
      <c r="K97" s="20" t="e">
        <f t="shared" si="1"/>
        <v>#DIV/0!</v>
      </c>
      <c r="L97" s="81"/>
    </row>
    <row r="98" spans="2:12" ht="18" customHeight="1">
      <c r="B98" s="79"/>
      <c r="C98" s="19">
        <f>tachtigtwintig!C98</f>
        <v>0</v>
      </c>
      <c r="D98" s="451">
        <f>tachtigtwintig!D98</f>
        <v>0</v>
      </c>
      <c r="E98" s="452"/>
      <c r="F98" s="71">
        <f>tachtigtwintig!F98</f>
        <v>0</v>
      </c>
      <c r="G98" s="19">
        <f>tachtigtwintig!G98</f>
        <v>0</v>
      </c>
      <c r="H98" s="71">
        <f>tachtigtwintig!H98</f>
        <v>0</v>
      </c>
      <c r="I98" s="20">
        <f>tachtigtwintig!I98</f>
        <v>0</v>
      </c>
      <c r="J98" s="17" t="e">
        <f>'waarn. HAND'!I98</f>
        <v>#DIV/0!</v>
      </c>
      <c r="K98" s="20" t="e">
        <f t="shared" si="1"/>
        <v>#DIV/0!</v>
      </c>
      <c r="L98" s="81"/>
    </row>
    <row r="99" spans="2:12" ht="18" customHeight="1">
      <c r="B99" s="79"/>
      <c r="C99" s="19">
        <f>tachtigtwintig!C99</f>
        <v>0</v>
      </c>
      <c r="D99" s="451">
        <f>tachtigtwintig!D99</f>
        <v>0</v>
      </c>
      <c r="E99" s="452"/>
      <c r="F99" s="71">
        <f>tachtigtwintig!F99</f>
        <v>0</v>
      </c>
      <c r="G99" s="19">
        <f>tachtigtwintig!G99</f>
        <v>0</v>
      </c>
      <c r="H99" s="71">
        <f>tachtigtwintig!H99</f>
        <v>0</v>
      </c>
      <c r="I99" s="20">
        <f>tachtigtwintig!I99</f>
        <v>0</v>
      </c>
      <c r="J99" s="17" t="e">
        <f>'waarn. HAND'!I99</f>
        <v>#DIV/0!</v>
      </c>
      <c r="K99" s="20" t="e">
        <f t="shared" si="1"/>
        <v>#DIV/0!</v>
      </c>
      <c r="L99" s="81"/>
    </row>
    <row r="100" spans="2:12" ht="18" customHeight="1">
      <c r="B100" s="79"/>
      <c r="C100" s="19">
        <f>tachtigtwintig!C100</f>
        <v>0</v>
      </c>
      <c r="D100" s="451">
        <f>tachtigtwintig!D100</f>
        <v>0</v>
      </c>
      <c r="E100" s="452"/>
      <c r="F100" s="71">
        <f>tachtigtwintig!F100</f>
        <v>0</v>
      </c>
      <c r="G100" s="19">
        <f>tachtigtwintig!G100</f>
        <v>0</v>
      </c>
      <c r="H100" s="71">
        <f>tachtigtwintig!H100</f>
        <v>0</v>
      </c>
      <c r="I100" s="20">
        <f>tachtigtwintig!I100</f>
        <v>0</v>
      </c>
      <c r="J100" s="17" t="e">
        <f>'waarn. HAND'!I100</f>
        <v>#DIV/0!</v>
      </c>
      <c r="K100" s="20" t="e">
        <f t="shared" si="1"/>
        <v>#DIV/0!</v>
      </c>
      <c r="L100" s="81"/>
    </row>
    <row r="101" spans="2:12" ht="18" customHeight="1">
      <c r="B101" s="79"/>
      <c r="C101" s="19">
        <f>tachtigtwintig!C101</f>
        <v>0</v>
      </c>
      <c r="D101" s="451">
        <f>tachtigtwintig!D101</f>
        <v>0</v>
      </c>
      <c r="E101" s="452"/>
      <c r="F101" s="71">
        <f>tachtigtwintig!F101</f>
        <v>0</v>
      </c>
      <c r="G101" s="19">
        <f>tachtigtwintig!G101</f>
        <v>0</v>
      </c>
      <c r="H101" s="71">
        <f>tachtigtwintig!H101</f>
        <v>0</v>
      </c>
      <c r="I101" s="20">
        <f>tachtigtwintig!I101</f>
        <v>0</v>
      </c>
      <c r="J101" s="17" t="e">
        <f>'waarn. HAND'!I101</f>
        <v>#DIV/0!</v>
      </c>
      <c r="K101" s="20" t="e">
        <f t="shared" si="1"/>
        <v>#DIV/0!</v>
      </c>
      <c r="L101" s="81"/>
    </row>
    <row r="102" spans="2:12" ht="18" customHeight="1">
      <c r="B102" s="79"/>
      <c r="C102" s="19">
        <f>tachtigtwintig!C102</f>
        <v>0</v>
      </c>
      <c r="D102" s="451">
        <f>tachtigtwintig!D102</f>
        <v>0</v>
      </c>
      <c r="E102" s="452"/>
      <c r="F102" s="71">
        <f>tachtigtwintig!F102</f>
        <v>0</v>
      </c>
      <c r="G102" s="19">
        <f>tachtigtwintig!G102</f>
        <v>0</v>
      </c>
      <c r="H102" s="71">
        <f>tachtigtwintig!H102</f>
        <v>0</v>
      </c>
      <c r="I102" s="20">
        <f>tachtigtwintig!I102</f>
        <v>0</v>
      </c>
      <c r="J102" s="17" t="e">
        <f>'waarn. HAND'!I102</f>
        <v>#DIV/0!</v>
      </c>
      <c r="K102" s="20" t="e">
        <f t="shared" si="1"/>
        <v>#DIV/0!</v>
      </c>
      <c r="L102" s="81"/>
    </row>
    <row r="103" spans="2:12" ht="18" customHeight="1">
      <c r="B103" s="79"/>
      <c r="C103" s="19">
        <f>tachtigtwintig!C103</f>
        <v>0</v>
      </c>
      <c r="D103" s="451">
        <f>tachtigtwintig!D103</f>
        <v>0</v>
      </c>
      <c r="E103" s="452"/>
      <c r="F103" s="71">
        <f>tachtigtwintig!F103</f>
        <v>0</v>
      </c>
      <c r="G103" s="19">
        <f>tachtigtwintig!G103</f>
        <v>0</v>
      </c>
      <c r="H103" s="71">
        <f>tachtigtwintig!H103</f>
        <v>0</v>
      </c>
      <c r="I103" s="20">
        <f>tachtigtwintig!I103</f>
        <v>0</v>
      </c>
      <c r="J103" s="17" t="e">
        <f>'waarn. HAND'!I103</f>
        <v>#DIV/0!</v>
      </c>
      <c r="K103" s="20" t="e">
        <f t="shared" si="1"/>
        <v>#DIV/0!</v>
      </c>
      <c r="L103" s="81"/>
    </row>
    <row r="104" spans="2:12" ht="18" customHeight="1">
      <c r="B104" s="79"/>
      <c r="C104" s="19">
        <f>tachtigtwintig!C104</f>
        <v>0</v>
      </c>
      <c r="D104" s="451">
        <f>tachtigtwintig!D104</f>
        <v>0</v>
      </c>
      <c r="E104" s="452"/>
      <c r="F104" s="71">
        <f>tachtigtwintig!F104</f>
        <v>0</v>
      </c>
      <c r="G104" s="19">
        <f>tachtigtwintig!G104</f>
        <v>0</v>
      </c>
      <c r="H104" s="71">
        <f>tachtigtwintig!H104</f>
        <v>0</v>
      </c>
      <c r="I104" s="20">
        <f>tachtigtwintig!I104</f>
        <v>0</v>
      </c>
      <c r="J104" s="17" t="e">
        <f>'waarn. HAND'!I104</f>
        <v>#DIV/0!</v>
      </c>
      <c r="K104" s="20" t="e">
        <f t="shared" si="1"/>
        <v>#DIV/0!</v>
      </c>
      <c r="L104" s="81"/>
    </row>
    <row r="105" spans="2:12" ht="18" customHeight="1">
      <c r="B105" s="79"/>
      <c r="C105" s="19">
        <f>tachtigtwintig!C105</f>
        <v>0</v>
      </c>
      <c r="D105" s="451">
        <f>tachtigtwintig!D105</f>
        <v>0</v>
      </c>
      <c r="E105" s="452"/>
      <c r="F105" s="71">
        <f>tachtigtwintig!F105</f>
        <v>0</v>
      </c>
      <c r="G105" s="19">
        <f>tachtigtwintig!G105</f>
        <v>0</v>
      </c>
      <c r="H105" s="71">
        <f>tachtigtwintig!H105</f>
        <v>0</v>
      </c>
      <c r="I105" s="20">
        <f>tachtigtwintig!I105</f>
        <v>0</v>
      </c>
      <c r="J105" s="17" t="e">
        <f>'waarn. HAND'!I105</f>
        <v>#DIV/0!</v>
      </c>
      <c r="K105" s="20" t="e">
        <f t="shared" si="1"/>
        <v>#DIV/0!</v>
      </c>
      <c r="L105" s="81"/>
    </row>
    <row r="106" spans="2:12" ht="18" customHeight="1">
      <c r="B106" s="79"/>
      <c r="C106" s="19">
        <f>tachtigtwintig!C106</f>
        <v>0</v>
      </c>
      <c r="D106" s="451">
        <f>tachtigtwintig!D106</f>
        <v>0</v>
      </c>
      <c r="E106" s="452"/>
      <c r="F106" s="71">
        <f>tachtigtwintig!F106</f>
        <v>0</v>
      </c>
      <c r="G106" s="19">
        <f>tachtigtwintig!G106</f>
        <v>0</v>
      </c>
      <c r="H106" s="71">
        <f>tachtigtwintig!H106</f>
        <v>0</v>
      </c>
      <c r="I106" s="20">
        <f>tachtigtwintig!I106</f>
        <v>0</v>
      </c>
      <c r="J106" s="17" t="e">
        <f>'waarn. HAND'!I106</f>
        <v>#DIV/0!</v>
      </c>
      <c r="K106" s="20" t="e">
        <f t="shared" si="1"/>
        <v>#DIV/0!</v>
      </c>
      <c r="L106" s="81"/>
    </row>
    <row r="107" spans="2:12" ht="18" customHeight="1">
      <c r="B107" s="79"/>
      <c r="C107" s="19">
        <f>tachtigtwintig!C107</f>
        <v>0</v>
      </c>
      <c r="D107" s="451">
        <f>tachtigtwintig!D107</f>
        <v>0</v>
      </c>
      <c r="E107" s="452"/>
      <c r="F107" s="71">
        <f>tachtigtwintig!F107</f>
        <v>0</v>
      </c>
      <c r="G107" s="19">
        <f>tachtigtwintig!G107</f>
        <v>0</v>
      </c>
      <c r="H107" s="71">
        <f>tachtigtwintig!H107</f>
        <v>0</v>
      </c>
      <c r="I107" s="20">
        <f>tachtigtwintig!I107</f>
        <v>0</v>
      </c>
      <c r="J107" s="17" t="e">
        <f>'waarn. HAND'!I107</f>
        <v>#DIV/0!</v>
      </c>
      <c r="K107" s="20" t="e">
        <f t="shared" si="1"/>
        <v>#DIV/0!</v>
      </c>
      <c r="L107" s="81"/>
    </row>
    <row r="108" spans="2:12" ht="18" customHeight="1">
      <c r="B108" s="79"/>
      <c r="C108" s="19">
        <f>tachtigtwintig!C108</f>
        <v>0</v>
      </c>
      <c r="D108" s="451">
        <f>tachtigtwintig!D108</f>
        <v>0</v>
      </c>
      <c r="E108" s="452"/>
      <c r="F108" s="71">
        <f>tachtigtwintig!F108</f>
        <v>0</v>
      </c>
      <c r="G108" s="19">
        <f>tachtigtwintig!G108</f>
        <v>0</v>
      </c>
      <c r="H108" s="71">
        <f>tachtigtwintig!H108</f>
        <v>0</v>
      </c>
      <c r="I108" s="20">
        <f>tachtigtwintig!I108</f>
        <v>0</v>
      </c>
      <c r="J108" s="17" t="e">
        <f>'waarn. HAND'!I108</f>
        <v>#DIV/0!</v>
      </c>
      <c r="K108" s="20" t="e">
        <f t="shared" si="1"/>
        <v>#DIV/0!</v>
      </c>
      <c r="L108" s="81"/>
    </row>
    <row r="109" spans="2:12" ht="18" customHeight="1">
      <c r="B109" s="79"/>
      <c r="C109" s="19">
        <f>tachtigtwintig!C109</f>
        <v>0</v>
      </c>
      <c r="D109" s="451">
        <f>tachtigtwintig!D109</f>
        <v>0</v>
      </c>
      <c r="E109" s="452"/>
      <c r="F109" s="71">
        <f>tachtigtwintig!F109</f>
        <v>0</v>
      </c>
      <c r="G109" s="19">
        <f>tachtigtwintig!G109</f>
        <v>0</v>
      </c>
      <c r="H109" s="71">
        <f>tachtigtwintig!H109</f>
        <v>0</v>
      </c>
      <c r="I109" s="20">
        <f>tachtigtwintig!I109</f>
        <v>0</v>
      </c>
      <c r="J109" s="17" t="e">
        <f>'waarn. HAND'!I109</f>
        <v>#DIV/0!</v>
      </c>
      <c r="K109" s="20" t="e">
        <f t="shared" si="1"/>
        <v>#DIV/0!</v>
      </c>
      <c r="L109" s="81"/>
    </row>
    <row r="110" spans="2:12" ht="18" customHeight="1">
      <c r="B110" s="79"/>
      <c r="C110" s="19">
        <f>tachtigtwintig!C110</f>
        <v>0</v>
      </c>
      <c r="D110" s="451">
        <f>tachtigtwintig!D110</f>
        <v>0</v>
      </c>
      <c r="E110" s="452"/>
      <c r="F110" s="71">
        <f>tachtigtwintig!F110</f>
        <v>0</v>
      </c>
      <c r="G110" s="19">
        <f>tachtigtwintig!G110</f>
        <v>0</v>
      </c>
      <c r="H110" s="71">
        <f>tachtigtwintig!H110</f>
        <v>0</v>
      </c>
      <c r="I110" s="20">
        <f>tachtigtwintig!I110</f>
        <v>0</v>
      </c>
      <c r="J110" s="17" t="e">
        <f>'waarn. HAND'!I110</f>
        <v>#DIV/0!</v>
      </c>
      <c r="K110" s="20" t="e">
        <f t="shared" si="1"/>
        <v>#DIV/0!</v>
      </c>
      <c r="L110" s="81"/>
    </row>
    <row r="111" spans="2:12" ht="18" customHeight="1">
      <c r="B111" s="79"/>
      <c r="C111" s="19">
        <f>tachtigtwintig!C111</f>
        <v>0</v>
      </c>
      <c r="D111" s="451">
        <f>tachtigtwintig!D111</f>
        <v>0</v>
      </c>
      <c r="E111" s="452"/>
      <c r="F111" s="71">
        <f>tachtigtwintig!F111</f>
        <v>0</v>
      </c>
      <c r="G111" s="19">
        <f>tachtigtwintig!G111</f>
        <v>0</v>
      </c>
      <c r="H111" s="71">
        <f>tachtigtwintig!H111</f>
        <v>0</v>
      </c>
      <c r="I111" s="20">
        <f>tachtigtwintig!I111</f>
        <v>0</v>
      </c>
      <c r="J111" s="17" t="e">
        <f>'waarn. HAND'!I111</f>
        <v>#DIV/0!</v>
      </c>
      <c r="K111" s="20" t="e">
        <f t="shared" si="1"/>
        <v>#DIV/0!</v>
      </c>
      <c r="L111" s="81"/>
    </row>
    <row r="112" spans="2:12" ht="18" customHeight="1">
      <c r="B112" s="79"/>
      <c r="C112" s="299">
        <f>tachtigtwintig!C112</f>
        <v>0</v>
      </c>
      <c r="D112" s="451">
        <f>tachtigtwintig!D112</f>
        <v>0</v>
      </c>
      <c r="E112" s="452"/>
      <c r="F112" s="301">
        <f>tachtigtwintig!F112</f>
        <v>0</v>
      </c>
      <c r="G112" s="299">
        <f>tachtigtwintig!G112</f>
        <v>0</v>
      </c>
      <c r="H112" s="301">
        <f>tachtigtwintig!H112</f>
        <v>0</v>
      </c>
      <c r="I112" s="303">
        <f>tachtigtwintig!I112</f>
        <v>0</v>
      </c>
      <c r="J112" s="302" t="e">
        <f>'waarn. HAND'!I112</f>
        <v>#DIV/0!</v>
      </c>
      <c r="K112" s="303" t="e">
        <f t="shared" si="1"/>
        <v>#DIV/0!</v>
      </c>
      <c r="L112" s="81"/>
    </row>
    <row r="113" spans="2:13" ht="18" customHeight="1" thickBot="1">
      <c r="B113" s="79"/>
      <c r="C113" s="223"/>
      <c r="D113" s="224"/>
      <c r="E113" s="224"/>
      <c r="F113" s="224"/>
      <c r="G113" s="224"/>
      <c r="H113" s="225"/>
      <c r="I113" s="225"/>
      <c r="J113" s="225"/>
      <c r="K113" s="226"/>
      <c r="L113" s="209"/>
      <c r="M113" s="3"/>
    </row>
    <row r="114" spans="2:13" ht="18" customHeight="1">
      <c r="B114" s="79"/>
      <c r="C114" s="22"/>
      <c r="D114" s="215"/>
      <c r="E114" s="215"/>
      <c r="F114" s="216"/>
      <c r="G114" s="217"/>
      <c r="H114" s="218"/>
      <c r="I114" s="218" t="s">
        <v>97</v>
      </c>
      <c r="J114" s="219" t="e">
        <f>SUM(K14:K112)</f>
        <v>#DIV/0!</v>
      </c>
      <c r="K114" s="231"/>
      <c r="L114" s="209"/>
      <c r="M114" s="3"/>
    </row>
    <row r="115" spans="2:13" ht="18" customHeight="1">
      <c r="B115" s="79"/>
      <c r="C115" s="22"/>
      <c r="D115" s="215"/>
      <c r="E115" s="215"/>
      <c r="F115" s="212"/>
      <c r="G115" s="23"/>
      <c r="H115" s="23"/>
      <c r="I115" s="23" t="s">
        <v>17</v>
      </c>
      <c r="J115" s="220">
        <f>takenlijst!K114</f>
        <v>0.18</v>
      </c>
      <c r="K115" s="231"/>
      <c r="L115" s="209"/>
      <c r="M115" s="3"/>
    </row>
    <row r="116" spans="2:13" ht="18" customHeight="1">
      <c r="B116" s="79"/>
      <c r="C116" s="22"/>
      <c r="D116" s="215"/>
      <c r="E116" s="215"/>
      <c r="F116" s="212"/>
      <c r="G116" s="23"/>
      <c r="H116" s="23"/>
      <c r="I116" s="23" t="s">
        <v>98</v>
      </c>
      <c r="J116" s="221" t="e">
        <f>J114/(1-J115)</f>
        <v>#DIV/0!</v>
      </c>
      <c r="K116" s="231"/>
      <c r="L116" s="209"/>
      <c r="M116" s="3"/>
    </row>
    <row r="117" spans="2:13" ht="18" customHeight="1">
      <c r="B117" s="79"/>
      <c r="C117" s="22"/>
      <c r="D117" s="215"/>
      <c r="E117" s="215"/>
      <c r="F117" s="212"/>
      <c r="G117" s="23"/>
      <c r="H117" s="23"/>
      <c r="I117" s="23" t="s">
        <v>19</v>
      </c>
      <c r="J117" s="221">
        <f>takenlijst!K116</f>
        <v>0</v>
      </c>
      <c r="K117" s="231"/>
      <c r="L117" s="209"/>
      <c r="M117" s="3"/>
    </row>
    <row r="118" spans="2:13" ht="18" customHeight="1">
      <c r="B118" s="79"/>
      <c r="C118" s="190"/>
      <c r="D118" s="227"/>
      <c r="E118" s="227"/>
      <c r="F118" s="228"/>
      <c r="G118" s="180"/>
      <c r="H118" s="180"/>
      <c r="I118" s="180" t="s">
        <v>20</v>
      </c>
      <c r="J118" s="229" t="e">
        <f>J117-J116</f>
        <v>#DIV/0!</v>
      </c>
      <c r="K118" s="232"/>
      <c r="L118" s="209"/>
      <c r="M118" s="3"/>
    </row>
    <row r="119" spans="2:12" ht="16.5" thickBot="1">
      <c r="B119" s="88"/>
      <c r="C119" s="89"/>
      <c r="D119" s="89"/>
      <c r="E119" s="89"/>
      <c r="F119" s="89"/>
      <c r="G119" s="89"/>
      <c r="H119" s="89"/>
      <c r="I119" s="89"/>
      <c r="J119" s="89"/>
      <c r="K119" s="89"/>
      <c r="L119" s="90"/>
    </row>
    <row r="120" ht="16.5" thickTop="1"/>
    <row r="126" ht="15.75"/>
  </sheetData>
  <sheetProtection sheet="1" objects="1" scenarios="1"/>
  <mergeCells count="99">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5:E105"/>
    <mergeCell ref="D110:E110"/>
    <mergeCell ref="D111:E111"/>
    <mergeCell ref="D112:E112"/>
    <mergeCell ref="D106:E106"/>
    <mergeCell ref="D107:E107"/>
    <mergeCell ref="D108:E108"/>
    <mergeCell ref="D109:E109"/>
  </mergeCells>
  <printOptions horizontalCentered="1"/>
  <pageMargins left="0.3937007874015748" right="0.3937007874015748" top="0.5905511811023623" bottom="0.3937007874015748" header="0.3937007874015748" footer="0.1968503937007874"/>
  <pageSetup firstPageNumber="1" useFirstPageNumber="1" fitToHeight="1" fitToWidth="1" horizontalDpi="300" verticalDpi="300" orientation="portrait" paperSize="9" scale="62"/>
  <headerFooter alignWithMargins="0">
    <oddFooter>&amp;L&amp;"Arial,Standaard"&amp;8&amp;F   &amp;D</oddFooter>
  </headerFooter>
</worksheet>
</file>

<file path=xl/worksheets/sheet2.xml><?xml version="1.0" encoding="utf-8"?>
<worksheet xmlns="http://schemas.openxmlformats.org/spreadsheetml/2006/main" xmlns:r="http://schemas.openxmlformats.org/officeDocument/2006/relationships">
  <sheetPr codeName="Blad1">
    <pageSetUpPr fitToPage="1"/>
  </sheetPr>
  <dimension ref="B2:R147"/>
  <sheetViews>
    <sheetView showGridLines="0" showZeros="0" tabSelected="1" zoomScale="118" zoomScaleNormal="118" zoomScaleSheetLayoutView="75" zoomScalePageLayoutView="0" workbookViewId="0" topLeftCell="A1">
      <pane ySplit="12" topLeftCell="A13" activePane="bottomLeft" state="frozen"/>
      <selection pane="topLeft" activeCell="A15" sqref="A15:IV60"/>
      <selection pane="bottomLeft" activeCell="K24" sqref="K24"/>
    </sheetView>
  </sheetViews>
  <sheetFormatPr defaultColWidth="0" defaultRowHeight="15.75" zeroHeight="1"/>
  <cols>
    <col min="1" max="2" width="2.625" style="5" customWidth="1"/>
    <col min="3" max="3" width="8.125" style="5" hidden="1" customWidth="1"/>
    <col min="4" max="4" width="57.625" style="5" customWidth="1"/>
    <col min="5" max="5" width="11.375" style="5" bestFit="1" customWidth="1"/>
    <col min="6" max="6" width="11.00390625" style="5" hidden="1" customWidth="1"/>
    <col min="7" max="7" width="6.875" style="5" customWidth="1"/>
    <col min="8" max="8" width="8.125" style="5" bestFit="1" customWidth="1"/>
    <col min="9" max="9" width="9.125" style="5" customWidth="1"/>
    <col min="10" max="10" width="13.625" style="5" customWidth="1"/>
    <col min="11" max="11" width="11.375" style="5" customWidth="1"/>
    <col min="12" max="13" width="6.50390625" style="5" customWidth="1"/>
    <col min="14" max="15" width="2.625" style="5" customWidth="1"/>
    <col min="16" max="16384" width="0" style="5" hidden="1" customWidth="1"/>
  </cols>
  <sheetData>
    <row r="1" ht="18" customHeight="1" thickBot="1"/>
    <row r="2" spans="2:14" ht="18" customHeight="1" thickTop="1">
      <c r="B2" s="345"/>
      <c r="C2" s="78"/>
      <c r="D2" s="78"/>
      <c r="E2" s="78"/>
      <c r="F2" s="78"/>
      <c r="G2" s="78"/>
      <c r="H2" s="78"/>
      <c r="I2" s="78"/>
      <c r="J2" s="78"/>
      <c r="K2" s="78"/>
      <c r="L2" s="78"/>
      <c r="M2" s="78"/>
      <c r="N2" s="346"/>
    </row>
    <row r="3" spans="2:14" ht="18" customHeight="1" hidden="1">
      <c r="B3" s="79"/>
      <c r="C3" s="2"/>
      <c r="D3" s="31" t="s">
        <v>0</v>
      </c>
      <c r="E3" s="73"/>
      <c r="F3" s="2"/>
      <c r="G3" s="2"/>
      <c r="H3" s="320"/>
      <c r="I3" s="321"/>
      <c r="J3" s="321"/>
      <c r="K3" s="322"/>
      <c r="L3" s="2"/>
      <c r="M3" s="2"/>
      <c r="N3" s="110"/>
    </row>
    <row r="4" spans="2:15" ht="18" customHeight="1" hidden="1">
      <c r="B4" s="79"/>
      <c r="C4" s="1"/>
      <c r="D4" s="31" t="s">
        <v>1</v>
      </c>
      <c r="E4" s="74"/>
      <c r="F4" s="28"/>
      <c r="G4" s="24"/>
      <c r="H4" s="335"/>
      <c r="I4" s="30"/>
      <c r="J4" s="4"/>
      <c r="K4" s="324"/>
      <c r="L4" s="2"/>
      <c r="M4" s="2"/>
      <c r="N4" s="81"/>
      <c r="O4"/>
    </row>
    <row r="5" spans="2:15" ht="18" customHeight="1" hidden="1">
      <c r="B5" s="79"/>
      <c r="C5" s="80"/>
      <c r="D5" s="31" t="s">
        <v>2</v>
      </c>
      <c r="E5" s="75"/>
      <c r="F5" s="28"/>
      <c r="G5" s="24"/>
      <c r="H5" s="335"/>
      <c r="I5" s="8"/>
      <c r="J5" s="30"/>
      <c r="K5" s="336"/>
      <c r="L5" s="30"/>
      <c r="M5" s="30"/>
      <c r="N5" s="81"/>
      <c r="O5"/>
    </row>
    <row r="6" spans="2:14" ht="18" customHeight="1" hidden="1">
      <c r="B6" s="79"/>
      <c r="C6" s="80"/>
      <c r="D6" s="31" t="s">
        <v>3</v>
      </c>
      <c r="E6" s="76"/>
      <c r="F6" s="28"/>
      <c r="G6" s="24"/>
      <c r="H6" s="335"/>
      <c r="I6" s="8"/>
      <c r="J6" s="30"/>
      <c r="K6" s="336"/>
      <c r="L6" s="30"/>
      <c r="M6" s="30"/>
      <c r="N6" s="81"/>
    </row>
    <row r="7" spans="2:14" s="253" customFormat="1" ht="18" customHeight="1" hidden="1" thickBot="1">
      <c r="B7" s="250"/>
      <c r="C7" s="251"/>
      <c r="D7" s="251"/>
      <c r="F7" s="337"/>
      <c r="G7" s="338"/>
      <c r="H7" s="339"/>
      <c r="I7" s="326"/>
      <c r="J7" s="340"/>
      <c r="K7" s="341"/>
      <c r="L7" s="251"/>
      <c r="M7" s="251"/>
      <c r="N7" s="252"/>
    </row>
    <row r="8" spans="2:14" s="258" customFormat="1" ht="18" customHeight="1" hidden="1">
      <c r="B8" s="255"/>
      <c r="C8" s="343"/>
      <c r="D8" s="343"/>
      <c r="E8" s="256" t="s">
        <v>4</v>
      </c>
      <c r="F8" s="256"/>
      <c r="G8" s="256"/>
      <c r="H8" s="342" t="s">
        <v>101</v>
      </c>
      <c r="I8" s="256"/>
      <c r="J8" s="256"/>
      <c r="K8" s="256"/>
      <c r="L8" s="256"/>
      <c r="M8" s="256"/>
      <c r="N8" s="257"/>
    </row>
    <row r="9" spans="2:14" s="258" customFormat="1" ht="18" customHeight="1" hidden="1">
      <c r="B9" s="255"/>
      <c r="C9" s="343" t="s">
        <v>5</v>
      </c>
      <c r="D9" s="343"/>
      <c r="E9" s="256"/>
      <c r="F9" s="256"/>
      <c r="G9" s="256"/>
      <c r="H9" s="256"/>
      <c r="I9" s="256"/>
      <c r="J9" s="256"/>
      <c r="K9" s="256"/>
      <c r="L9" s="256"/>
      <c r="M9" s="256"/>
      <c r="N9" s="257"/>
    </row>
    <row r="10" spans="2:14" ht="18" customHeight="1">
      <c r="B10" s="95"/>
      <c r="C10" s="134"/>
      <c r="D10" s="134"/>
      <c r="E10" s="96"/>
      <c r="F10" s="97"/>
      <c r="G10" s="98"/>
      <c r="H10" s="98"/>
      <c r="I10" s="99"/>
      <c r="J10" s="98"/>
      <c r="K10" s="98"/>
      <c r="L10" s="98"/>
      <c r="M10" s="98"/>
      <c r="N10" s="100"/>
    </row>
    <row r="11" spans="2:14" ht="18" customHeight="1">
      <c r="B11" s="79"/>
      <c r="C11" s="10"/>
      <c r="D11" s="10"/>
      <c r="E11" s="10"/>
      <c r="F11" s="10"/>
      <c r="G11" s="10"/>
      <c r="H11" s="10"/>
      <c r="I11" s="10"/>
      <c r="J11" s="10"/>
      <c r="K11" s="10"/>
      <c r="L11" s="10"/>
      <c r="M11" s="10"/>
      <c r="N11" s="81"/>
    </row>
    <row r="12" spans="2:18" s="12" customFormat="1" ht="39" customHeight="1">
      <c r="B12" s="85"/>
      <c r="C12" s="91" t="s">
        <v>6</v>
      </c>
      <c r="D12" s="92" t="s">
        <v>7</v>
      </c>
      <c r="E12" s="93"/>
      <c r="F12" s="91" t="s">
        <v>8</v>
      </c>
      <c r="G12" s="94" t="s">
        <v>9</v>
      </c>
      <c r="H12" s="91" t="s">
        <v>160</v>
      </c>
      <c r="I12" s="91" t="s">
        <v>11</v>
      </c>
      <c r="J12" s="420" t="s">
        <v>161</v>
      </c>
      <c r="K12" s="91" t="s">
        <v>13</v>
      </c>
      <c r="L12" s="91" t="s">
        <v>14</v>
      </c>
      <c r="M12" s="91" t="s">
        <v>15</v>
      </c>
      <c r="N12" s="86"/>
      <c r="P12" s="13"/>
      <c r="Q12" s="14"/>
      <c r="R12" s="15"/>
    </row>
    <row r="13" spans="2:18" ht="18" customHeight="1">
      <c r="B13" s="79"/>
      <c r="C13" s="40"/>
      <c r="D13" s="425"/>
      <c r="E13" s="426"/>
      <c r="F13" s="39"/>
      <c r="G13" s="40"/>
      <c r="H13" s="41"/>
      <c r="I13" s="303">
        <f>IF(H13=0,0,VLOOKUP(G13,$C$119:$F$125,4)*H13)</f>
        <v>0</v>
      </c>
      <c r="J13" s="45"/>
      <c r="K13" s="20">
        <f>((I13*J13)/60)</f>
        <v>0</v>
      </c>
      <c r="L13" s="21">
        <f>IF($K$113=0,0,K13/$K$113)</f>
        <v>0</v>
      </c>
      <c r="M13" s="21">
        <f>L13</f>
        <v>0</v>
      </c>
      <c r="N13" s="87"/>
      <c r="P13" s="13"/>
      <c r="Q13" s="14"/>
      <c r="R13" s="2"/>
    </row>
    <row r="14" spans="2:18" ht="18" customHeight="1">
      <c r="B14" s="79"/>
      <c r="C14" s="402"/>
      <c r="D14" s="427" t="s">
        <v>152</v>
      </c>
      <c r="E14" s="428"/>
      <c r="F14" s="39"/>
      <c r="G14" s="40"/>
      <c r="H14" s="41"/>
      <c r="I14" s="303">
        <f>IF(H14=0,0,VLOOKUP(G14,$C$119:$F$125,4)*H14)</f>
        <v>0</v>
      </c>
      <c r="J14" s="45"/>
      <c r="K14" s="20">
        <f aca="true" t="shared" si="0" ref="K14:K77">((I14*J14)/60)</f>
        <v>0</v>
      </c>
      <c r="L14" s="21">
        <f aca="true" t="shared" si="1" ref="L14:L77">IF($K$113=0,0,K14/$K$113)</f>
        <v>0</v>
      </c>
      <c r="M14" s="21">
        <f>IF(M13=100%,0,L14+M13)</f>
        <v>0</v>
      </c>
      <c r="N14" s="87"/>
      <c r="P14" s="13"/>
      <c r="Q14" s="14"/>
      <c r="R14" s="2"/>
    </row>
    <row r="15" spans="2:18" ht="18" customHeight="1">
      <c r="B15" s="79"/>
      <c r="C15" s="402"/>
      <c r="D15" s="429" t="s">
        <v>153</v>
      </c>
      <c r="E15" s="430"/>
      <c r="F15" s="39"/>
      <c r="G15" s="40" t="s">
        <v>156</v>
      </c>
      <c r="H15" s="41">
        <v>1</v>
      </c>
      <c r="I15" s="303">
        <f aca="true" t="shared" si="2" ref="I15:I78">IF(H15=0,0,VLOOKUP(G15,$C$119:$F$125,4)*H15)</f>
        <v>0.23255813953488372</v>
      </c>
      <c r="J15" s="45">
        <v>60</v>
      </c>
      <c r="K15" s="20">
        <f t="shared" si="0"/>
        <v>0.23255813953488372</v>
      </c>
      <c r="L15" s="21">
        <f t="shared" si="1"/>
        <v>0.03571461089511877</v>
      </c>
      <c r="M15" s="21">
        <f aca="true" t="shared" si="3" ref="M15:M78">IF(M14=100%,0,L15+M14)</f>
        <v>0.03571461089511877</v>
      </c>
      <c r="N15" s="87"/>
      <c r="P15" s="13"/>
      <c r="Q15" s="14"/>
      <c r="R15" s="2"/>
    </row>
    <row r="16" spans="2:18" ht="18" customHeight="1">
      <c r="B16" s="79"/>
      <c r="C16" s="43"/>
      <c r="D16" s="429" t="s">
        <v>154</v>
      </c>
      <c r="E16" s="430"/>
      <c r="F16" s="42"/>
      <c r="G16" s="43" t="s">
        <v>156</v>
      </c>
      <c r="H16" s="41">
        <v>2</v>
      </c>
      <c r="I16" s="303">
        <f t="shared" si="2"/>
        <v>0.46511627906976744</v>
      </c>
      <c r="J16" s="45">
        <v>60</v>
      </c>
      <c r="K16" s="20">
        <f t="shared" si="0"/>
        <v>0.46511627906976744</v>
      </c>
      <c r="L16" s="21">
        <f t="shared" si="1"/>
        <v>0.07142922179023754</v>
      </c>
      <c r="M16" s="21">
        <f t="shared" si="3"/>
        <v>0.10714383268535632</v>
      </c>
      <c r="N16" s="87"/>
      <c r="P16" s="13"/>
      <c r="Q16" s="14"/>
      <c r="R16" s="2"/>
    </row>
    <row r="17" spans="2:18" ht="18" customHeight="1">
      <c r="B17" s="79"/>
      <c r="C17" s="43"/>
      <c r="D17" s="429" t="s">
        <v>155</v>
      </c>
      <c r="E17" s="430"/>
      <c r="F17" s="42"/>
      <c r="G17" s="43" t="s">
        <v>111</v>
      </c>
      <c r="H17" s="41">
        <v>1</v>
      </c>
      <c r="I17" s="303">
        <f t="shared" si="2"/>
        <v>1</v>
      </c>
      <c r="J17" s="45">
        <v>30</v>
      </c>
      <c r="K17" s="20">
        <f t="shared" si="0"/>
        <v>0.5</v>
      </c>
      <c r="L17" s="21">
        <f t="shared" si="1"/>
        <v>0.07678641342450536</v>
      </c>
      <c r="M17" s="21">
        <f t="shared" si="3"/>
        <v>0.1839302461098617</v>
      </c>
      <c r="N17" s="87"/>
      <c r="P17" s="13"/>
      <c r="Q17" s="14"/>
      <c r="R17" s="2"/>
    </row>
    <row r="18" spans="2:18" ht="18" customHeight="1">
      <c r="B18" s="79"/>
      <c r="C18" s="43"/>
      <c r="D18" s="429"/>
      <c r="E18" s="430"/>
      <c r="F18" s="42"/>
      <c r="G18" s="43"/>
      <c r="H18" s="41"/>
      <c r="I18" s="303">
        <f t="shared" si="2"/>
        <v>0</v>
      </c>
      <c r="J18" s="45"/>
      <c r="K18" s="20">
        <f t="shared" si="0"/>
        <v>0</v>
      </c>
      <c r="L18" s="21">
        <f t="shared" si="1"/>
        <v>0</v>
      </c>
      <c r="M18" s="21">
        <f t="shared" si="3"/>
        <v>0.1839302461098617</v>
      </c>
      <c r="N18" s="87"/>
      <c r="P18" s="13"/>
      <c r="Q18" s="14"/>
      <c r="R18" s="2"/>
    </row>
    <row r="19" spans="2:18" ht="18" customHeight="1">
      <c r="B19" s="79"/>
      <c r="C19" s="43"/>
      <c r="D19" s="429"/>
      <c r="E19" s="430"/>
      <c r="F19" s="42"/>
      <c r="G19" s="43"/>
      <c r="H19" s="41"/>
      <c r="I19" s="303">
        <f t="shared" si="2"/>
        <v>0</v>
      </c>
      <c r="J19" s="45"/>
      <c r="K19" s="20">
        <f t="shared" si="0"/>
        <v>0</v>
      </c>
      <c r="L19" s="21">
        <f t="shared" si="1"/>
        <v>0</v>
      </c>
      <c r="M19" s="21">
        <f t="shared" si="3"/>
        <v>0.1839302461098617</v>
      </c>
      <c r="N19" s="87"/>
      <c r="P19" s="13"/>
      <c r="Q19" s="14"/>
      <c r="R19" s="2"/>
    </row>
    <row r="20" spans="2:18" ht="18" customHeight="1">
      <c r="B20" s="79"/>
      <c r="C20" s="43"/>
      <c r="D20" s="427" t="s">
        <v>157</v>
      </c>
      <c r="E20" s="428"/>
      <c r="F20" s="42"/>
      <c r="G20" s="43"/>
      <c r="H20" s="41"/>
      <c r="I20" s="303">
        <f t="shared" si="2"/>
        <v>0</v>
      </c>
      <c r="J20" s="45"/>
      <c r="K20" s="20">
        <f t="shared" si="0"/>
        <v>0</v>
      </c>
      <c r="L20" s="21">
        <f t="shared" si="1"/>
        <v>0</v>
      </c>
      <c r="M20" s="21">
        <f t="shared" si="3"/>
        <v>0.1839302461098617</v>
      </c>
      <c r="N20" s="87"/>
      <c r="P20" s="13"/>
      <c r="Q20" s="14"/>
      <c r="R20" s="2"/>
    </row>
    <row r="21" spans="2:18" ht="18" customHeight="1">
      <c r="B21" s="79"/>
      <c r="C21" s="43"/>
      <c r="D21" s="429" t="s">
        <v>158</v>
      </c>
      <c r="E21" s="430"/>
      <c r="F21" s="42"/>
      <c r="G21" s="43" t="s">
        <v>25</v>
      </c>
      <c r="H21" s="41">
        <v>15</v>
      </c>
      <c r="I21" s="303">
        <f t="shared" si="2"/>
        <v>0.28680688336520077</v>
      </c>
      <c r="J21" s="45">
        <v>120</v>
      </c>
      <c r="K21" s="20">
        <f t="shared" si="0"/>
        <v>0.5736137667304015</v>
      </c>
      <c r="L21" s="21">
        <f t="shared" si="1"/>
        <v>0.08809148767629679</v>
      </c>
      <c r="M21" s="21">
        <f t="shared" si="3"/>
        <v>0.27202173378615846</v>
      </c>
      <c r="N21" s="87"/>
      <c r="P21" s="13"/>
      <c r="Q21" s="14"/>
      <c r="R21" s="2"/>
    </row>
    <row r="22" spans="2:18" ht="18" customHeight="1">
      <c r="B22" s="79"/>
      <c r="C22" s="43"/>
      <c r="D22" s="429" t="s">
        <v>159</v>
      </c>
      <c r="E22" s="430"/>
      <c r="F22" s="42"/>
      <c r="G22" s="43" t="s">
        <v>25</v>
      </c>
      <c r="H22" s="41">
        <v>15</v>
      </c>
      <c r="I22" s="303">
        <f t="shared" si="2"/>
        <v>0.28680688336520077</v>
      </c>
      <c r="J22" s="45">
        <v>120</v>
      </c>
      <c r="K22" s="20">
        <f t="shared" si="0"/>
        <v>0.5736137667304015</v>
      </c>
      <c r="L22" s="21">
        <f t="shared" si="1"/>
        <v>0.08809148767629679</v>
      </c>
      <c r="M22" s="21">
        <f t="shared" si="3"/>
        <v>0.3601132214624553</v>
      </c>
      <c r="N22" s="87"/>
      <c r="P22" s="13"/>
      <c r="Q22" s="14"/>
      <c r="R22" s="2"/>
    </row>
    <row r="23" spans="2:18" ht="18" customHeight="1">
      <c r="B23" s="79"/>
      <c r="C23" s="43"/>
      <c r="D23" s="429"/>
      <c r="E23" s="430"/>
      <c r="F23" s="42"/>
      <c r="G23" s="43"/>
      <c r="H23" s="41"/>
      <c r="I23" s="303">
        <f t="shared" si="2"/>
        <v>0</v>
      </c>
      <c r="J23" s="45"/>
      <c r="K23" s="20">
        <f t="shared" si="0"/>
        <v>0</v>
      </c>
      <c r="L23" s="21">
        <f t="shared" si="1"/>
        <v>0</v>
      </c>
      <c r="M23" s="21">
        <f t="shared" si="3"/>
        <v>0.3601132214624553</v>
      </c>
      <c r="N23" s="87"/>
      <c r="P23" s="13"/>
      <c r="Q23" s="14"/>
      <c r="R23" s="2"/>
    </row>
    <row r="24" spans="2:18" ht="18" customHeight="1">
      <c r="B24" s="79"/>
      <c r="C24" s="43"/>
      <c r="D24" s="429" t="s">
        <v>162</v>
      </c>
      <c r="E24" s="430"/>
      <c r="F24" s="42"/>
      <c r="G24" s="43" t="s">
        <v>163</v>
      </c>
      <c r="H24" s="41">
        <v>25</v>
      </c>
      <c r="I24" s="303">
        <f t="shared" si="2"/>
        <v>125</v>
      </c>
      <c r="J24" s="45">
        <v>2</v>
      </c>
      <c r="K24" s="20">
        <f t="shared" si="0"/>
        <v>4.166666666666667</v>
      </c>
      <c r="L24" s="21">
        <f t="shared" si="1"/>
        <v>0.6398867785375447</v>
      </c>
      <c r="M24" s="21">
        <f t="shared" si="3"/>
        <v>1</v>
      </c>
      <c r="N24" s="87"/>
      <c r="P24" s="13"/>
      <c r="Q24" s="14"/>
      <c r="R24" s="2"/>
    </row>
    <row r="25" spans="2:18" ht="18" customHeight="1">
      <c r="B25" s="79"/>
      <c r="C25" s="43"/>
      <c r="D25" s="429"/>
      <c r="E25" s="430"/>
      <c r="F25" s="42"/>
      <c r="G25" s="43"/>
      <c r="H25" s="41"/>
      <c r="I25" s="303">
        <f t="shared" si="2"/>
        <v>0</v>
      </c>
      <c r="J25" s="45"/>
      <c r="K25" s="20">
        <f t="shared" si="0"/>
        <v>0</v>
      </c>
      <c r="L25" s="21">
        <f t="shared" si="1"/>
        <v>0</v>
      </c>
      <c r="M25" s="21">
        <f t="shared" si="3"/>
        <v>0</v>
      </c>
      <c r="N25" s="87"/>
      <c r="P25" s="13"/>
      <c r="Q25" s="14"/>
      <c r="R25" s="2"/>
    </row>
    <row r="26" spans="2:18" ht="18" customHeight="1">
      <c r="B26" s="79"/>
      <c r="C26" s="43"/>
      <c r="D26" s="429"/>
      <c r="E26" s="430"/>
      <c r="F26" s="42"/>
      <c r="G26" s="43"/>
      <c r="H26" s="41"/>
      <c r="I26" s="303">
        <f t="shared" si="2"/>
        <v>0</v>
      </c>
      <c r="J26" s="45"/>
      <c r="K26" s="20">
        <f t="shared" si="0"/>
        <v>0</v>
      </c>
      <c r="L26" s="21">
        <f t="shared" si="1"/>
        <v>0</v>
      </c>
      <c r="M26" s="21">
        <f t="shared" si="3"/>
        <v>0</v>
      </c>
      <c r="N26" s="87"/>
      <c r="P26" s="13"/>
      <c r="Q26" s="14"/>
      <c r="R26" s="2"/>
    </row>
    <row r="27" spans="2:18" ht="18" customHeight="1">
      <c r="B27" s="79"/>
      <c r="C27" s="43"/>
      <c r="D27" s="429"/>
      <c r="E27" s="430"/>
      <c r="F27" s="42"/>
      <c r="G27" s="43"/>
      <c r="H27" s="41"/>
      <c r="I27" s="303">
        <f t="shared" si="2"/>
        <v>0</v>
      </c>
      <c r="J27" s="45"/>
      <c r="K27" s="20">
        <f t="shared" si="0"/>
        <v>0</v>
      </c>
      <c r="L27" s="21">
        <f t="shared" si="1"/>
        <v>0</v>
      </c>
      <c r="M27" s="21">
        <f t="shared" si="3"/>
        <v>0</v>
      </c>
      <c r="N27" s="87"/>
      <c r="P27" s="13"/>
      <c r="Q27" s="14"/>
      <c r="R27" s="2"/>
    </row>
    <row r="28" spans="2:18" ht="18" customHeight="1">
      <c r="B28" s="79"/>
      <c r="C28" s="43"/>
      <c r="D28" s="429"/>
      <c r="E28" s="430"/>
      <c r="F28" s="42"/>
      <c r="G28" s="43"/>
      <c r="H28" s="41"/>
      <c r="I28" s="303">
        <f t="shared" si="2"/>
        <v>0</v>
      </c>
      <c r="J28" s="45"/>
      <c r="K28" s="20">
        <f t="shared" si="0"/>
        <v>0</v>
      </c>
      <c r="L28" s="21">
        <f t="shared" si="1"/>
        <v>0</v>
      </c>
      <c r="M28" s="21">
        <f t="shared" si="3"/>
        <v>0</v>
      </c>
      <c r="N28" s="87"/>
      <c r="P28" s="13"/>
      <c r="Q28" s="14"/>
      <c r="R28" s="2"/>
    </row>
    <row r="29" spans="2:18" ht="18" customHeight="1">
      <c r="B29" s="79"/>
      <c r="C29" s="43"/>
      <c r="D29" s="429"/>
      <c r="E29" s="430"/>
      <c r="F29" s="42"/>
      <c r="G29" s="43"/>
      <c r="H29" s="41"/>
      <c r="I29" s="303">
        <f t="shared" si="2"/>
        <v>0</v>
      </c>
      <c r="J29" s="45"/>
      <c r="K29" s="20">
        <f t="shared" si="0"/>
        <v>0</v>
      </c>
      <c r="L29" s="21">
        <f t="shared" si="1"/>
        <v>0</v>
      </c>
      <c r="M29" s="21">
        <f t="shared" si="3"/>
        <v>0</v>
      </c>
      <c r="N29" s="87"/>
      <c r="P29" s="13"/>
      <c r="Q29" s="14"/>
      <c r="R29" s="2"/>
    </row>
    <row r="30" spans="2:18" ht="18" customHeight="1">
      <c r="B30" s="79"/>
      <c r="C30" s="43"/>
      <c r="D30" s="429"/>
      <c r="E30" s="430"/>
      <c r="F30" s="42"/>
      <c r="G30" s="43"/>
      <c r="H30" s="41"/>
      <c r="I30" s="303">
        <f t="shared" si="2"/>
        <v>0</v>
      </c>
      <c r="J30" s="45"/>
      <c r="K30" s="20">
        <f t="shared" si="0"/>
        <v>0</v>
      </c>
      <c r="L30" s="21">
        <f t="shared" si="1"/>
        <v>0</v>
      </c>
      <c r="M30" s="21">
        <f t="shared" si="3"/>
        <v>0</v>
      </c>
      <c r="N30" s="87"/>
      <c r="P30" s="13"/>
      <c r="Q30" s="14"/>
      <c r="R30" s="2"/>
    </row>
    <row r="31" spans="2:18" ht="18" customHeight="1">
      <c r="B31" s="79"/>
      <c r="C31" s="43"/>
      <c r="D31" s="429"/>
      <c r="E31" s="430"/>
      <c r="F31" s="42"/>
      <c r="G31" s="43"/>
      <c r="H31" s="41"/>
      <c r="I31" s="303">
        <f t="shared" si="2"/>
        <v>0</v>
      </c>
      <c r="J31" s="45"/>
      <c r="K31" s="20">
        <f t="shared" si="0"/>
        <v>0</v>
      </c>
      <c r="L31" s="21">
        <f t="shared" si="1"/>
        <v>0</v>
      </c>
      <c r="M31" s="21">
        <f t="shared" si="3"/>
        <v>0</v>
      </c>
      <c r="N31" s="87"/>
      <c r="P31" s="13"/>
      <c r="Q31" s="14"/>
      <c r="R31" s="2"/>
    </row>
    <row r="32" spans="2:18" ht="18" customHeight="1">
      <c r="B32" s="79"/>
      <c r="C32" s="43"/>
      <c r="D32" s="429"/>
      <c r="E32" s="430"/>
      <c r="F32" s="42"/>
      <c r="G32" s="43"/>
      <c r="H32" s="41"/>
      <c r="I32" s="303">
        <f t="shared" si="2"/>
        <v>0</v>
      </c>
      <c r="J32" s="45"/>
      <c r="K32" s="20">
        <f t="shared" si="0"/>
        <v>0</v>
      </c>
      <c r="L32" s="21">
        <f t="shared" si="1"/>
        <v>0</v>
      </c>
      <c r="M32" s="21">
        <f t="shared" si="3"/>
        <v>0</v>
      </c>
      <c r="N32" s="87"/>
      <c r="P32" s="13"/>
      <c r="Q32" s="14"/>
      <c r="R32" s="2"/>
    </row>
    <row r="33" spans="2:18" ht="18" customHeight="1">
      <c r="B33" s="79"/>
      <c r="C33" s="43"/>
      <c r="D33" s="429"/>
      <c r="E33" s="430"/>
      <c r="F33" s="42"/>
      <c r="G33" s="43"/>
      <c r="H33" s="41"/>
      <c r="I33" s="303">
        <f t="shared" si="2"/>
        <v>0</v>
      </c>
      <c r="J33" s="45"/>
      <c r="K33" s="20">
        <f t="shared" si="0"/>
        <v>0</v>
      </c>
      <c r="L33" s="21">
        <f t="shared" si="1"/>
        <v>0</v>
      </c>
      <c r="M33" s="21">
        <f t="shared" si="3"/>
        <v>0</v>
      </c>
      <c r="N33" s="87"/>
      <c r="P33" s="13"/>
      <c r="Q33" s="14"/>
      <c r="R33" s="2"/>
    </row>
    <row r="34" spans="2:18" ht="18" customHeight="1">
      <c r="B34" s="79"/>
      <c r="C34" s="43"/>
      <c r="D34" s="429"/>
      <c r="E34" s="430"/>
      <c r="F34" s="42"/>
      <c r="G34" s="43"/>
      <c r="H34" s="41"/>
      <c r="I34" s="303">
        <f t="shared" si="2"/>
        <v>0</v>
      </c>
      <c r="J34" s="45"/>
      <c r="K34" s="20">
        <f t="shared" si="0"/>
        <v>0</v>
      </c>
      <c r="L34" s="21">
        <f t="shared" si="1"/>
        <v>0</v>
      </c>
      <c r="M34" s="21">
        <f t="shared" si="3"/>
        <v>0</v>
      </c>
      <c r="N34" s="87"/>
      <c r="P34" s="13"/>
      <c r="Q34" s="14"/>
      <c r="R34" s="2"/>
    </row>
    <row r="35" spans="2:18" ht="18" customHeight="1">
      <c r="B35" s="79"/>
      <c r="C35" s="403"/>
      <c r="D35" s="418"/>
      <c r="E35" s="419"/>
      <c r="F35" s="404"/>
      <c r="G35" s="403"/>
      <c r="H35" s="405"/>
      <c r="I35" s="303">
        <f t="shared" si="2"/>
        <v>0</v>
      </c>
      <c r="J35" s="405"/>
      <c r="K35" s="20">
        <f t="shared" si="0"/>
        <v>0</v>
      </c>
      <c r="L35" s="21">
        <f t="shared" si="1"/>
        <v>0</v>
      </c>
      <c r="M35" s="21">
        <f t="shared" si="3"/>
        <v>0</v>
      </c>
      <c r="N35" s="87"/>
      <c r="P35" s="13"/>
      <c r="Q35" s="14"/>
      <c r="R35" s="2"/>
    </row>
    <row r="36" spans="2:18" ht="18" customHeight="1">
      <c r="B36" s="79"/>
      <c r="C36" s="43"/>
      <c r="D36" s="414"/>
      <c r="E36" s="415"/>
      <c r="F36" s="42"/>
      <c r="G36" s="43"/>
      <c r="H36" s="41"/>
      <c r="I36" s="303">
        <f t="shared" si="2"/>
        <v>0</v>
      </c>
      <c r="J36" s="45"/>
      <c r="K36" s="20">
        <f t="shared" si="0"/>
        <v>0</v>
      </c>
      <c r="L36" s="21">
        <f t="shared" si="1"/>
        <v>0</v>
      </c>
      <c r="M36" s="21">
        <f t="shared" si="3"/>
        <v>0</v>
      </c>
      <c r="N36" s="87"/>
      <c r="P36" s="13"/>
      <c r="Q36" s="14"/>
      <c r="R36" s="2"/>
    </row>
    <row r="37" spans="2:18" ht="18" customHeight="1">
      <c r="B37" s="79"/>
      <c r="C37" s="43"/>
      <c r="D37" s="414"/>
      <c r="E37" s="415"/>
      <c r="F37" s="42"/>
      <c r="G37" s="43"/>
      <c r="H37" s="41"/>
      <c r="I37" s="303">
        <f t="shared" si="2"/>
        <v>0</v>
      </c>
      <c r="J37" s="45"/>
      <c r="K37" s="20">
        <f t="shared" si="0"/>
        <v>0</v>
      </c>
      <c r="L37" s="21">
        <f t="shared" si="1"/>
        <v>0</v>
      </c>
      <c r="M37" s="21">
        <f t="shared" si="3"/>
        <v>0</v>
      </c>
      <c r="N37" s="87"/>
      <c r="P37" s="13"/>
      <c r="Q37" s="14"/>
      <c r="R37" s="2"/>
    </row>
    <row r="38" spans="2:18" ht="18" customHeight="1">
      <c r="B38" s="79"/>
      <c r="C38" s="43"/>
      <c r="D38" s="414"/>
      <c r="E38" s="415"/>
      <c r="F38" s="42"/>
      <c r="G38" s="43"/>
      <c r="H38" s="41"/>
      <c r="I38" s="303">
        <f t="shared" si="2"/>
        <v>0</v>
      </c>
      <c r="J38" s="45"/>
      <c r="K38" s="20">
        <f t="shared" si="0"/>
        <v>0</v>
      </c>
      <c r="L38" s="21">
        <f t="shared" si="1"/>
        <v>0</v>
      </c>
      <c r="M38" s="21">
        <f t="shared" si="3"/>
        <v>0</v>
      </c>
      <c r="N38" s="87"/>
      <c r="P38" s="13"/>
      <c r="Q38" s="14"/>
      <c r="R38" s="2"/>
    </row>
    <row r="39" spans="2:18" ht="18" customHeight="1">
      <c r="B39" s="79"/>
      <c r="C39" s="43"/>
      <c r="D39" s="414"/>
      <c r="E39" s="415"/>
      <c r="F39" s="42"/>
      <c r="G39" s="43"/>
      <c r="H39" s="41"/>
      <c r="I39" s="303">
        <f t="shared" si="2"/>
        <v>0</v>
      </c>
      <c r="J39" s="45"/>
      <c r="K39" s="20">
        <f t="shared" si="0"/>
        <v>0</v>
      </c>
      <c r="L39" s="21">
        <f t="shared" si="1"/>
        <v>0</v>
      </c>
      <c r="M39" s="21">
        <f t="shared" si="3"/>
        <v>0</v>
      </c>
      <c r="N39" s="87"/>
      <c r="P39" s="13"/>
      <c r="Q39" s="14"/>
      <c r="R39" s="2"/>
    </row>
    <row r="40" spans="2:18" ht="18" customHeight="1">
      <c r="B40" s="79"/>
      <c r="C40" s="43"/>
      <c r="D40" s="414"/>
      <c r="E40" s="415"/>
      <c r="F40" s="42"/>
      <c r="G40" s="43"/>
      <c r="H40" s="41"/>
      <c r="I40" s="303">
        <f t="shared" si="2"/>
        <v>0</v>
      </c>
      <c r="J40" s="45"/>
      <c r="K40" s="20">
        <f t="shared" si="0"/>
        <v>0</v>
      </c>
      <c r="L40" s="21">
        <f t="shared" si="1"/>
        <v>0</v>
      </c>
      <c r="M40" s="21">
        <f t="shared" si="3"/>
        <v>0</v>
      </c>
      <c r="N40" s="87"/>
      <c r="P40" s="13"/>
      <c r="Q40" s="14"/>
      <c r="R40" s="2"/>
    </row>
    <row r="41" spans="2:18" ht="18" customHeight="1">
      <c r="B41" s="79"/>
      <c r="C41" s="43"/>
      <c r="D41" s="414"/>
      <c r="E41" s="415"/>
      <c r="F41" s="42"/>
      <c r="G41" s="43"/>
      <c r="H41" s="41"/>
      <c r="I41" s="303">
        <f t="shared" si="2"/>
        <v>0</v>
      </c>
      <c r="J41" s="45"/>
      <c r="K41" s="20">
        <f t="shared" si="0"/>
        <v>0</v>
      </c>
      <c r="L41" s="21">
        <f t="shared" si="1"/>
        <v>0</v>
      </c>
      <c r="M41" s="21">
        <f t="shared" si="3"/>
        <v>0</v>
      </c>
      <c r="N41" s="87"/>
      <c r="P41" s="13"/>
      <c r="Q41" s="14"/>
      <c r="R41" s="2"/>
    </row>
    <row r="42" spans="2:18" ht="18" customHeight="1">
      <c r="B42" s="79"/>
      <c r="C42" s="43"/>
      <c r="D42" s="414"/>
      <c r="E42" s="415"/>
      <c r="F42" s="42"/>
      <c r="G42" s="43"/>
      <c r="H42" s="41"/>
      <c r="I42" s="303">
        <f t="shared" si="2"/>
        <v>0</v>
      </c>
      <c r="J42" s="45"/>
      <c r="K42" s="20">
        <f t="shared" si="0"/>
        <v>0</v>
      </c>
      <c r="L42" s="21">
        <f t="shared" si="1"/>
        <v>0</v>
      </c>
      <c r="M42" s="21">
        <f t="shared" si="3"/>
        <v>0</v>
      </c>
      <c r="N42" s="87"/>
      <c r="P42" s="13"/>
      <c r="Q42" s="14"/>
      <c r="R42" s="2"/>
    </row>
    <row r="43" spans="2:18" ht="18" customHeight="1">
      <c r="B43" s="79"/>
      <c r="C43" s="43"/>
      <c r="D43" s="414"/>
      <c r="E43" s="415"/>
      <c r="F43" s="42"/>
      <c r="G43" s="43"/>
      <c r="H43" s="41"/>
      <c r="I43" s="303">
        <f t="shared" si="2"/>
        <v>0</v>
      </c>
      <c r="J43" s="45"/>
      <c r="K43" s="20">
        <f t="shared" si="0"/>
        <v>0</v>
      </c>
      <c r="L43" s="21">
        <f t="shared" si="1"/>
        <v>0</v>
      </c>
      <c r="M43" s="21">
        <f t="shared" si="3"/>
        <v>0</v>
      </c>
      <c r="N43" s="87"/>
      <c r="P43" s="13"/>
      <c r="Q43" s="14"/>
      <c r="R43" s="2"/>
    </row>
    <row r="44" spans="2:18" ht="18" customHeight="1">
      <c r="B44" s="79"/>
      <c r="C44" s="43"/>
      <c r="D44" s="414"/>
      <c r="E44" s="415"/>
      <c r="F44" s="42"/>
      <c r="G44" s="43"/>
      <c r="H44" s="45"/>
      <c r="I44" s="303">
        <f t="shared" si="2"/>
        <v>0</v>
      </c>
      <c r="J44" s="45"/>
      <c r="K44" s="20">
        <f t="shared" si="0"/>
        <v>0</v>
      </c>
      <c r="L44" s="21">
        <f t="shared" si="1"/>
        <v>0</v>
      </c>
      <c r="M44" s="21">
        <f t="shared" si="3"/>
        <v>0</v>
      </c>
      <c r="N44" s="87"/>
      <c r="P44" s="13"/>
      <c r="Q44" s="14"/>
      <c r="R44" s="2"/>
    </row>
    <row r="45" spans="2:18" ht="18" customHeight="1">
      <c r="B45" s="79"/>
      <c r="C45" s="240"/>
      <c r="D45" s="416"/>
      <c r="E45" s="417"/>
      <c r="F45" s="178"/>
      <c r="G45" s="240"/>
      <c r="H45" s="241"/>
      <c r="I45" s="303">
        <f t="shared" si="2"/>
        <v>0</v>
      </c>
      <c r="J45" s="45"/>
      <c r="K45" s="20">
        <f t="shared" si="0"/>
        <v>0</v>
      </c>
      <c r="L45" s="21">
        <f t="shared" si="1"/>
        <v>0</v>
      </c>
      <c r="M45" s="21">
        <f t="shared" si="3"/>
        <v>0</v>
      </c>
      <c r="N45" s="87"/>
      <c r="P45" s="13"/>
      <c r="Q45" s="14"/>
      <c r="R45" s="2"/>
    </row>
    <row r="46" spans="2:18" ht="18" customHeight="1">
      <c r="B46" s="79"/>
      <c r="C46" s="43"/>
      <c r="D46" s="423"/>
      <c r="E46" s="424"/>
      <c r="F46" s="42"/>
      <c r="G46" s="43"/>
      <c r="H46" s="41"/>
      <c r="I46" s="303">
        <f t="shared" si="2"/>
        <v>0</v>
      </c>
      <c r="J46" s="45"/>
      <c r="K46" s="20">
        <f t="shared" si="0"/>
        <v>0</v>
      </c>
      <c r="L46" s="21">
        <f t="shared" si="1"/>
        <v>0</v>
      </c>
      <c r="M46" s="21">
        <f t="shared" si="3"/>
        <v>0</v>
      </c>
      <c r="N46" s="87"/>
      <c r="P46" s="13"/>
      <c r="Q46" s="14"/>
      <c r="R46" s="2"/>
    </row>
    <row r="47" spans="2:18" ht="18" customHeight="1" hidden="1">
      <c r="B47" s="79"/>
      <c r="C47" s="43"/>
      <c r="D47" s="423"/>
      <c r="E47" s="424"/>
      <c r="F47" s="42"/>
      <c r="G47" s="43"/>
      <c r="H47" s="41"/>
      <c r="I47" s="303">
        <f t="shared" si="2"/>
        <v>0</v>
      </c>
      <c r="J47" s="45"/>
      <c r="K47" s="20">
        <f t="shared" si="0"/>
        <v>0</v>
      </c>
      <c r="L47" s="21">
        <f t="shared" si="1"/>
        <v>0</v>
      </c>
      <c r="M47" s="21">
        <f t="shared" si="3"/>
        <v>0</v>
      </c>
      <c r="N47" s="87"/>
      <c r="P47" s="13"/>
      <c r="Q47" s="14"/>
      <c r="R47" s="2"/>
    </row>
    <row r="48" spans="2:18" ht="18" customHeight="1" hidden="1">
      <c r="B48" s="79"/>
      <c r="C48" s="43"/>
      <c r="D48" s="423"/>
      <c r="E48" s="424"/>
      <c r="F48" s="42"/>
      <c r="G48" s="43"/>
      <c r="H48" s="41"/>
      <c r="I48" s="303">
        <f t="shared" si="2"/>
        <v>0</v>
      </c>
      <c r="J48" s="45"/>
      <c r="K48" s="20">
        <f t="shared" si="0"/>
        <v>0</v>
      </c>
      <c r="L48" s="21">
        <f t="shared" si="1"/>
        <v>0</v>
      </c>
      <c r="M48" s="21">
        <f t="shared" si="3"/>
        <v>0</v>
      </c>
      <c r="N48" s="87"/>
      <c r="P48" s="13"/>
      <c r="Q48" s="14"/>
      <c r="R48" s="2"/>
    </row>
    <row r="49" spans="2:18" ht="18" customHeight="1" hidden="1">
      <c r="B49" s="79"/>
      <c r="C49" s="43"/>
      <c r="D49" s="423"/>
      <c r="E49" s="424"/>
      <c r="F49" s="42"/>
      <c r="G49" s="43"/>
      <c r="H49" s="41"/>
      <c r="I49" s="303">
        <f t="shared" si="2"/>
        <v>0</v>
      </c>
      <c r="J49" s="45"/>
      <c r="K49" s="20">
        <f t="shared" si="0"/>
        <v>0</v>
      </c>
      <c r="L49" s="21">
        <f t="shared" si="1"/>
        <v>0</v>
      </c>
      <c r="M49" s="21">
        <f t="shared" si="3"/>
        <v>0</v>
      </c>
      <c r="N49" s="87"/>
      <c r="P49" s="13"/>
      <c r="Q49" s="14"/>
      <c r="R49" s="2"/>
    </row>
    <row r="50" spans="2:18" ht="18" customHeight="1" hidden="1">
      <c r="B50" s="79"/>
      <c r="C50" s="43"/>
      <c r="D50" s="423"/>
      <c r="E50" s="424"/>
      <c r="F50" s="42"/>
      <c r="G50" s="43"/>
      <c r="H50" s="41"/>
      <c r="I50" s="303">
        <f t="shared" si="2"/>
        <v>0</v>
      </c>
      <c r="J50" s="45"/>
      <c r="K50" s="20">
        <f t="shared" si="0"/>
        <v>0</v>
      </c>
      <c r="L50" s="21">
        <f t="shared" si="1"/>
        <v>0</v>
      </c>
      <c r="M50" s="21">
        <f t="shared" si="3"/>
        <v>0</v>
      </c>
      <c r="N50" s="87"/>
      <c r="P50" s="13"/>
      <c r="Q50" s="14"/>
      <c r="R50" s="2"/>
    </row>
    <row r="51" spans="2:18" ht="18" customHeight="1" hidden="1">
      <c r="B51" s="79"/>
      <c r="C51" s="43"/>
      <c r="D51" s="423"/>
      <c r="E51" s="424"/>
      <c r="F51" s="42"/>
      <c r="G51" s="43"/>
      <c r="H51" s="41"/>
      <c r="I51" s="303">
        <f t="shared" si="2"/>
        <v>0</v>
      </c>
      <c r="J51" s="45"/>
      <c r="K51" s="20">
        <f t="shared" si="0"/>
        <v>0</v>
      </c>
      <c r="L51" s="21">
        <f t="shared" si="1"/>
        <v>0</v>
      </c>
      <c r="M51" s="21">
        <f t="shared" si="3"/>
        <v>0</v>
      </c>
      <c r="N51" s="87"/>
      <c r="P51" s="13"/>
      <c r="Q51" s="14"/>
      <c r="R51" s="2"/>
    </row>
    <row r="52" spans="2:18" ht="18" customHeight="1" hidden="1">
      <c r="B52" s="79"/>
      <c r="C52" s="43"/>
      <c r="D52" s="423"/>
      <c r="E52" s="424"/>
      <c r="F52" s="42"/>
      <c r="G52" s="43"/>
      <c r="H52" s="41"/>
      <c r="I52" s="303">
        <f t="shared" si="2"/>
        <v>0</v>
      </c>
      <c r="J52" s="45"/>
      <c r="K52" s="20">
        <f t="shared" si="0"/>
        <v>0</v>
      </c>
      <c r="L52" s="21">
        <f t="shared" si="1"/>
        <v>0</v>
      </c>
      <c r="M52" s="21">
        <f t="shared" si="3"/>
        <v>0</v>
      </c>
      <c r="N52" s="87"/>
      <c r="P52" s="13"/>
      <c r="Q52" s="14"/>
      <c r="R52" s="2"/>
    </row>
    <row r="53" spans="2:18" ht="18" customHeight="1" hidden="1">
      <c r="B53" s="79"/>
      <c r="C53" s="43"/>
      <c r="D53" s="423"/>
      <c r="E53" s="424"/>
      <c r="F53" s="42"/>
      <c r="G53" s="43"/>
      <c r="H53" s="41"/>
      <c r="I53" s="303">
        <f t="shared" si="2"/>
        <v>0</v>
      </c>
      <c r="J53" s="45"/>
      <c r="K53" s="20">
        <f t="shared" si="0"/>
        <v>0</v>
      </c>
      <c r="L53" s="21">
        <f t="shared" si="1"/>
        <v>0</v>
      </c>
      <c r="M53" s="21">
        <f t="shared" si="3"/>
        <v>0</v>
      </c>
      <c r="N53" s="87"/>
      <c r="P53" s="13"/>
      <c r="Q53" s="14"/>
      <c r="R53" s="2"/>
    </row>
    <row r="54" spans="2:18" ht="18" customHeight="1" hidden="1">
      <c r="B54" s="79"/>
      <c r="C54" s="43"/>
      <c r="D54" s="423"/>
      <c r="E54" s="424"/>
      <c r="F54" s="42"/>
      <c r="G54" s="43"/>
      <c r="H54" s="41"/>
      <c r="I54" s="303">
        <f t="shared" si="2"/>
        <v>0</v>
      </c>
      <c r="J54" s="45"/>
      <c r="K54" s="20">
        <f t="shared" si="0"/>
        <v>0</v>
      </c>
      <c r="L54" s="21">
        <f t="shared" si="1"/>
        <v>0</v>
      </c>
      <c r="M54" s="21">
        <f t="shared" si="3"/>
        <v>0</v>
      </c>
      <c r="N54" s="87"/>
      <c r="P54" s="13"/>
      <c r="Q54" s="14"/>
      <c r="R54" s="2"/>
    </row>
    <row r="55" spans="2:18" ht="18" customHeight="1" hidden="1">
      <c r="B55" s="79"/>
      <c r="C55" s="43"/>
      <c r="D55" s="423"/>
      <c r="E55" s="424"/>
      <c r="F55" s="42"/>
      <c r="G55" s="43"/>
      <c r="H55" s="41"/>
      <c r="I55" s="303">
        <f t="shared" si="2"/>
        <v>0</v>
      </c>
      <c r="J55" s="45"/>
      <c r="K55" s="20">
        <f t="shared" si="0"/>
        <v>0</v>
      </c>
      <c r="L55" s="21">
        <f t="shared" si="1"/>
        <v>0</v>
      </c>
      <c r="M55" s="21">
        <f t="shared" si="3"/>
        <v>0</v>
      </c>
      <c r="N55" s="87"/>
      <c r="P55" s="13"/>
      <c r="Q55" s="14"/>
      <c r="R55" s="2"/>
    </row>
    <row r="56" spans="2:18" ht="18" customHeight="1" hidden="1">
      <c r="B56" s="79"/>
      <c r="C56" s="43"/>
      <c r="D56" s="423"/>
      <c r="E56" s="424"/>
      <c r="F56" s="42"/>
      <c r="G56" s="43"/>
      <c r="H56" s="41"/>
      <c r="I56" s="303">
        <f t="shared" si="2"/>
        <v>0</v>
      </c>
      <c r="J56" s="45"/>
      <c r="K56" s="20">
        <f t="shared" si="0"/>
        <v>0</v>
      </c>
      <c r="L56" s="21">
        <f t="shared" si="1"/>
        <v>0</v>
      </c>
      <c r="M56" s="21">
        <f t="shared" si="3"/>
        <v>0</v>
      </c>
      <c r="N56" s="87"/>
      <c r="P56" s="13"/>
      <c r="Q56" s="14"/>
      <c r="R56" s="2"/>
    </row>
    <row r="57" spans="2:18" ht="18" customHeight="1" hidden="1">
      <c r="B57" s="79"/>
      <c r="C57" s="43"/>
      <c r="D57" s="423"/>
      <c r="E57" s="424"/>
      <c r="F57" s="42"/>
      <c r="G57" s="43"/>
      <c r="H57" s="41"/>
      <c r="I57" s="303">
        <f t="shared" si="2"/>
        <v>0</v>
      </c>
      <c r="J57" s="45"/>
      <c r="K57" s="20">
        <f t="shared" si="0"/>
        <v>0</v>
      </c>
      <c r="L57" s="21">
        <f t="shared" si="1"/>
        <v>0</v>
      </c>
      <c r="M57" s="21">
        <f t="shared" si="3"/>
        <v>0</v>
      </c>
      <c r="N57" s="87"/>
      <c r="P57" s="13"/>
      <c r="Q57" s="14"/>
      <c r="R57" s="2"/>
    </row>
    <row r="58" spans="2:18" ht="18" customHeight="1" hidden="1">
      <c r="B58" s="79"/>
      <c r="C58" s="43"/>
      <c r="D58" s="423"/>
      <c r="E58" s="424"/>
      <c r="F58" s="42"/>
      <c r="G58" s="43"/>
      <c r="H58" s="41"/>
      <c r="I58" s="303">
        <f t="shared" si="2"/>
        <v>0</v>
      </c>
      <c r="J58" s="45"/>
      <c r="K58" s="20">
        <f t="shared" si="0"/>
        <v>0</v>
      </c>
      <c r="L58" s="21">
        <f t="shared" si="1"/>
        <v>0</v>
      </c>
      <c r="M58" s="21">
        <f t="shared" si="3"/>
        <v>0</v>
      </c>
      <c r="N58" s="87"/>
      <c r="P58" s="13"/>
      <c r="Q58" s="14"/>
      <c r="R58" s="2"/>
    </row>
    <row r="59" spans="2:18" ht="18" customHeight="1" hidden="1">
      <c r="B59" s="79"/>
      <c r="C59" s="43"/>
      <c r="D59" s="423"/>
      <c r="E59" s="424"/>
      <c r="F59" s="42"/>
      <c r="G59" s="43"/>
      <c r="H59" s="41"/>
      <c r="I59" s="303">
        <f t="shared" si="2"/>
        <v>0</v>
      </c>
      <c r="J59" s="45"/>
      <c r="K59" s="20">
        <f t="shared" si="0"/>
        <v>0</v>
      </c>
      <c r="L59" s="21">
        <f t="shared" si="1"/>
        <v>0</v>
      </c>
      <c r="M59" s="21">
        <f t="shared" si="3"/>
        <v>0</v>
      </c>
      <c r="N59" s="87"/>
      <c r="P59" s="13"/>
      <c r="Q59" s="14"/>
      <c r="R59" s="2"/>
    </row>
    <row r="60" spans="2:18" ht="18" customHeight="1" hidden="1">
      <c r="B60" s="79"/>
      <c r="C60" s="43"/>
      <c r="D60" s="423"/>
      <c r="E60" s="424"/>
      <c r="F60" s="42"/>
      <c r="G60" s="43"/>
      <c r="H60" s="41"/>
      <c r="I60" s="303">
        <f t="shared" si="2"/>
        <v>0</v>
      </c>
      <c r="J60" s="45"/>
      <c r="K60" s="20">
        <f t="shared" si="0"/>
        <v>0</v>
      </c>
      <c r="L60" s="21">
        <f t="shared" si="1"/>
        <v>0</v>
      </c>
      <c r="M60" s="21">
        <f t="shared" si="3"/>
        <v>0</v>
      </c>
      <c r="N60" s="87"/>
      <c r="P60" s="13"/>
      <c r="Q60" s="14"/>
      <c r="R60" s="2"/>
    </row>
    <row r="61" spans="2:18" ht="18" customHeight="1" hidden="1">
      <c r="B61" s="79"/>
      <c r="C61" s="43"/>
      <c r="D61" s="423"/>
      <c r="E61" s="424"/>
      <c r="F61" s="44"/>
      <c r="G61" s="43"/>
      <c r="H61" s="45"/>
      <c r="I61" s="303">
        <f t="shared" si="2"/>
        <v>0</v>
      </c>
      <c r="J61" s="45"/>
      <c r="K61" s="20">
        <f t="shared" si="0"/>
        <v>0</v>
      </c>
      <c r="L61" s="21">
        <f t="shared" si="1"/>
        <v>0</v>
      </c>
      <c r="M61" s="21">
        <f t="shared" si="3"/>
        <v>0</v>
      </c>
      <c r="N61" s="87"/>
      <c r="P61" s="13"/>
      <c r="Q61" s="14"/>
      <c r="R61" s="2"/>
    </row>
    <row r="62" spans="2:17" ht="18" customHeight="1" hidden="1">
      <c r="B62" s="79"/>
      <c r="C62" s="43"/>
      <c r="D62" s="423"/>
      <c r="E62" s="424"/>
      <c r="F62" s="42"/>
      <c r="G62" s="43"/>
      <c r="H62" s="45"/>
      <c r="I62" s="303">
        <f t="shared" si="2"/>
        <v>0</v>
      </c>
      <c r="J62" s="45"/>
      <c r="K62" s="20">
        <f t="shared" si="0"/>
        <v>0</v>
      </c>
      <c r="L62" s="21">
        <f t="shared" si="1"/>
        <v>0</v>
      </c>
      <c r="M62" s="21">
        <f t="shared" si="3"/>
        <v>0</v>
      </c>
      <c r="N62" s="87"/>
      <c r="P62" s="13"/>
      <c r="Q62" s="14"/>
    </row>
    <row r="63" spans="2:14" ht="18" customHeight="1" hidden="1">
      <c r="B63" s="79"/>
      <c r="C63" s="43"/>
      <c r="D63" s="423"/>
      <c r="E63" s="424"/>
      <c r="F63" s="42"/>
      <c r="G63" s="43"/>
      <c r="H63" s="45"/>
      <c r="I63" s="303">
        <f t="shared" si="2"/>
        <v>0</v>
      </c>
      <c r="J63" s="45"/>
      <c r="K63" s="20">
        <f t="shared" si="0"/>
        <v>0</v>
      </c>
      <c r="L63" s="21">
        <f t="shared" si="1"/>
        <v>0</v>
      </c>
      <c r="M63" s="21">
        <f t="shared" si="3"/>
        <v>0</v>
      </c>
      <c r="N63" s="87"/>
    </row>
    <row r="64" spans="2:14" ht="18" customHeight="1" hidden="1">
      <c r="B64" s="79"/>
      <c r="C64" s="43"/>
      <c r="D64" s="423"/>
      <c r="E64" s="424"/>
      <c r="F64" s="42"/>
      <c r="G64" s="43"/>
      <c r="H64" s="45"/>
      <c r="I64" s="303">
        <f t="shared" si="2"/>
        <v>0</v>
      </c>
      <c r="J64" s="45"/>
      <c r="K64" s="20">
        <f t="shared" si="0"/>
        <v>0</v>
      </c>
      <c r="L64" s="21">
        <f t="shared" si="1"/>
        <v>0</v>
      </c>
      <c r="M64" s="21">
        <f t="shared" si="3"/>
        <v>0</v>
      </c>
      <c r="N64" s="87"/>
    </row>
    <row r="65" spans="2:14" ht="18" customHeight="1" hidden="1">
      <c r="B65" s="79"/>
      <c r="C65" s="43"/>
      <c r="D65" s="423"/>
      <c r="E65" s="424"/>
      <c r="F65" s="42"/>
      <c r="G65" s="43"/>
      <c r="H65" s="45"/>
      <c r="I65" s="303">
        <f t="shared" si="2"/>
        <v>0</v>
      </c>
      <c r="J65" s="45"/>
      <c r="K65" s="20">
        <f t="shared" si="0"/>
        <v>0</v>
      </c>
      <c r="L65" s="21">
        <f t="shared" si="1"/>
        <v>0</v>
      </c>
      <c r="M65" s="21">
        <f t="shared" si="3"/>
        <v>0</v>
      </c>
      <c r="N65" s="87"/>
    </row>
    <row r="66" spans="2:14" ht="18" customHeight="1" hidden="1">
      <c r="B66" s="79"/>
      <c r="C66" s="43"/>
      <c r="D66" s="423"/>
      <c r="E66" s="424"/>
      <c r="F66" s="42"/>
      <c r="G66" s="43"/>
      <c r="H66" s="45"/>
      <c r="I66" s="303">
        <f t="shared" si="2"/>
        <v>0</v>
      </c>
      <c r="J66" s="344"/>
      <c r="K66" s="20">
        <f t="shared" si="0"/>
        <v>0</v>
      </c>
      <c r="L66" s="21">
        <f t="shared" si="1"/>
        <v>0</v>
      </c>
      <c r="M66" s="21">
        <f t="shared" si="3"/>
        <v>0</v>
      </c>
      <c r="N66" s="87"/>
    </row>
    <row r="67" spans="2:14" ht="18" customHeight="1" hidden="1">
      <c r="B67" s="79"/>
      <c r="C67" s="43"/>
      <c r="D67" s="423"/>
      <c r="E67" s="424"/>
      <c r="F67" s="42"/>
      <c r="G67" s="43"/>
      <c r="H67" s="45"/>
      <c r="I67" s="303">
        <f t="shared" si="2"/>
        <v>0</v>
      </c>
      <c r="J67" s="344"/>
      <c r="K67" s="20">
        <f t="shared" si="0"/>
        <v>0</v>
      </c>
      <c r="L67" s="21">
        <f t="shared" si="1"/>
        <v>0</v>
      </c>
      <c r="M67" s="21">
        <f t="shared" si="3"/>
        <v>0</v>
      </c>
      <c r="N67" s="87"/>
    </row>
    <row r="68" spans="2:14" ht="18" customHeight="1" hidden="1">
      <c r="B68" s="79"/>
      <c r="C68" s="43"/>
      <c r="D68" s="423"/>
      <c r="E68" s="424"/>
      <c r="F68" s="42"/>
      <c r="G68" s="43"/>
      <c r="H68" s="45"/>
      <c r="I68" s="303">
        <f t="shared" si="2"/>
        <v>0</v>
      </c>
      <c r="J68" s="344"/>
      <c r="K68" s="20">
        <f t="shared" si="0"/>
        <v>0</v>
      </c>
      <c r="L68" s="21">
        <f t="shared" si="1"/>
        <v>0</v>
      </c>
      <c r="M68" s="21">
        <f t="shared" si="3"/>
        <v>0</v>
      </c>
      <c r="N68" s="87"/>
    </row>
    <row r="69" spans="2:14" ht="18" customHeight="1" hidden="1">
      <c r="B69" s="79"/>
      <c r="C69" s="43"/>
      <c r="D69" s="423"/>
      <c r="E69" s="424"/>
      <c r="F69" s="42"/>
      <c r="G69" s="43"/>
      <c r="H69" s="45"/>
      <c r="I69" s="303">
        <f t="shared" si="2"/>
        <v>0</v>
      </c>
      <c r="J69" s="344"/>
      <c r="K69" s="20">
        <f t="shared" si="0"/>
        <v>0</v>
      </c>
      <c r="L69" s="21">
        <f t="shared" si="1"/>
        <v>0</v>
      </c>
      <c r="M69" s="21">
        <f t="shared" si="3"/>
        <v>0</v>
      </c>
      <c r="N69" s="87"/>
    </row>
    <row r="70" spans="2:14" ht="18" customHeight="1" hidden="1">
      <c r="B70" s="79"/>
      <c r="C70" s="43"/>
      <c r="D70" s="423"/>
      <c r="E70" s="424"/>
      <c r="F70" s="42"/>
      <c r="G70" s="43"/>
      <c r="H70" s="45"/>
      <c r="I70" s="303">
        <f t="shared" si="2"/>
        <v>0</v>
      </c>
      <c r="J70" s="344"/>
      <c r="K70" s="20">
        <f t="shared" si="0"/>
        <v>0</v>
      </c>
      <c r="L70" s="21">
        <f t="shared" si="1"/>
        <v>0</v>
      </c>
      <c r="M70" s="21">
        <f t="shared" si="3"/>
        <v>0</v>
      </c>
      <c r="N70" s="87"/>
    </row>
    <row r="71" spans="2:14" ht="18" customHeight="1" hidden="1">
      <c r="B71" s="79"/>
      <c r="C71" s="43"/>
      <c r="D71" s="423"/>
      <c r="E71" s="424"/>
      <c r="F71" s="42"/>
      <c r="G71" s="46"/>
      <c r="H71" s="45"/>
      <c r="I71" s="303">
        <f t="shared" si="2"/>
        <v>0</v>
      </c>
      <c r="J71" s="344"/>
      <c r="K71" s="20">
        <f t="shared" si="0"/>
        <v>0</v>
      </c>
      <c r="L71" s="21">
        <f t="shared" si="1"/>
        <v>0</v>
      </c>
      <c r="M71" s="21">
        <f t="shared" si="3"/>
        <v>0</v>
      </c>
      <c r="N71" s="87"/>
    </row>
    <row r="72" spans="2:14" ht="18" customHeight="1" hidden="1">
      <c r="B72" s="79"/>
      <c r="C72" s="43"/>
      <c r="D72" s="423"/>
      <c r="E72" s="424"/>
      <c r="F72" s="42"/>
      <c r="G72" s="43"/>
      <c r="H72" s="45"/>
      <c r="I72" s="303">
        <f t="shared" si="2"/>
        <v>0</v>
      </c>
      <c r="J72" s="344"/>
      <c r="K72" s="20">
        <f t="shared" si="0"/>
        <v>0</v>
      </c>
      <c r="L72" s="21">
        <f t="shared" si="1"/>
        <v>0</v>
      </c>
      <c r="M72" s="21">
        <f t="shared" si="3"/>
        <v>0</v>
      </c>
      <c r="N72" s="87"/>
    </row>
    <row r="73" spans="2:14" ht="18" customHeight="1" hidden="1">
      <c r="B73" s="79"/>
      <c r="C73" s="43"/>
      <c r="D73" s="423"/>
      <c r="E73" s="424"/>
      <c r="F73" s="42"/>
      <c r="G73" s="43"/>
      <c r="H73" s="45"/>
      <c r="I73" s="303">
        <f t="shared" si="2"/>
        <v>0</v>
      </c>
      <c r="J73" s="344"/>
      <c r="K73" s="20">
        <f t="shared" si="0"/>
        <v>0</v>
      </c>
      <c r="L73" s="21">
        <f t="shared" si="1"/>
        <v>0</v>
      </c>
      <c r="M73" s="21">
        <f t="shared" si="3"/>
        <v>0</v>
      </c>
      <c r="N73" s="87"/>
    </row>
    <row r="74" spans="2:14" ht="18" customHeight="1" hidden="1">
      <c r="B74" s="79"/>
      <c r="C74" s="43"/>
      <c r="D74" s="423"/>
      <c r="E74" s="424"/>
      <c r="F74" s="42"/>
      <c r="G74" s="43"/>
      <c r="H74" s="45"/>
      <c r="I74" s="303">
        <f t="shared" si="2"/>
        <v>0</v>
      </c>
      <c r="J74" s="344"/>
      <c r="K74" s="20">
        <f t="shared" si="0"/>
        <v>0</v>
      </c>
      <c r="L74" s="21">
        <f t="shared" si="1"/>
        <v>0</v>
      </c>
      <c r="M74" s="21">
        <f t="shared" si="3"/>
        <v>0</v>
      </c>
      <c r="N74" s="87"/>
    </row>
    <row r="75" spans="2:14" ht="18" customHeight="1" hidden="1">
      <c r="B75" s="79"/>
      <c r="C75" s="43"/>
      <c r="D75" s="423"/>
      <c r="E75" s="424"/>
      <c r="F75" s="42"/>
      <c r="G75" s="43"/>
      <c r="H75" s="45"/>
      <c r="I75" s="303">
        <f t="shared" si="2"/>
        <v>0</v>
      </c>
      <c r="J75" s="344"/>
      <c r="K75" s="20">
        <f t="shared" si="0"/>
        <v>0</v>
      </c>
      <c r="L75" s="21">
        <f t="shared" si="1"/>
        <v>0</v>
      </c>
      <c r="M75" s="21">
        <f t="shared" si="3"/>
        <v>0</v>
      </c>
      <c r="N75" s="87"/>
    </row>
    <row r="76" spans="2:14" ht="18" customHeight="1" hidden="1">
      <c r="B76" s="79"/>
      <c r="C76" s="43"/>
      <c r="D76" s="423"/>
      <c r="E76" s="424"/>
      <c r="F76" s="42"/>
      <c r="G76" s="43"/>
      <c r="H76" s="45"/>
      <c r="I76" s="303">
        <f t="shared" si="2"/>
        <v>0</v>
      </c>
      <c r="J76" s="344"/>
      <c r="K76" s="20">
        <f t="shared" si="0"/>
        <v>0</v>
      </c>
      <c r="L76" s="21">
        <f t="shared" si="1"/>
        <v>0</v>
      </c>
      <c r="M76" s="21">
        <f t="shared" si="3"/>
        <v>0</v>
      </c>
      <c r="N76" s="87"/>
    </row>
    <row r="77" spans="2:14" ht="18" customHeight="1" hidden="1">
      <c r="B77" s="79"/>
      <c r="C77" s="43"/>
      <c r="D77" s="423"/>
      <c r="E77" s="424"/>
      <c r="F77" s="42"/>
      <c r="G77" s="43"/>
      <c r="H77" s="45"/>
      <c r="I77" s="303">
        <f t="shared" si="2"/>
        <v>0</v>
      </c>
      <c r="J77" s="344"/>
      <c r="K77" s="20">
        <f t="shared" si="0"/>
        <v>0</v>
      </c>
      <c r="L77" s="21">
        <f t="shared" si="1"/>
        <v>0</v>
      </c>
      <c r="M77" s="21">
        <f t="shared" si="3"/>
        <v>0</v>
      </c>
      <c r="N77" s="87"/>
    </row>
    <row r="78" spans="2:14" ht="18" customHeight="1" hidden="1">
      <c r="B78" s="79"/>
      <c r="C78" s="43"/>
      <c r="D78" s="423"/>
      <c r="E78" s="424"/>
      <c r="F78" s="42"/>
      <c r="G78" s="43"/>
      <c r="H78" s="45"/>
      <c r="I78" s="303">
        <f t="shared" si="2"/>
        <v>0</v>
      </c>
      <c r="J78" s="344"/>
      <c r="K78" s="20">
        <f aca="true" t="shared" si="4" ref="K78:K109">((I78*J78)/60)</f>
        <v>0</v>
      </c>
      <c r="L78" s="21">
        <f aca="true" t="shared" si="5" ref="L78:L109">IF($K$113=0,0,K78/$K$113)</f>
        <v>0</v>
      </c>
      <c r="M78" s="21">
        <f t="shared" si="3"/>
        <v>0</v>
      </c>
      <c r="N78" s="87"/>
    </row>
    <row r="79" spans="2:14" ht="18" customHeight="1" hidden="1">
      <c r="B79" s="79"/>
      <c r="C79" s="43"/>
      <c r="D79" s="423"/>
      <c r="E79" s="424"/>
      <c r="F79" s="42"/>
      <c r="G79" s="43"/>
      <c r="H79" s="45"/>
      <c r="I79" s="303">
        <f aca="true" t="shared" si="6" ref="I79:I108">IF(H79=0,0,VLOOKUP(G79,$C$119:$F$125,4)*H79)</f>
        <v>0</v>
      </c>
      <c r="J79" s="344"/>
      <c r="K79" s="20">
        <f t="shared" si="4"/>
        <v>0</v>
      </c>
      <c r="L79" s="21">
        <f t="shared" si="5"/>
        <v>0</v>
      </c>
      <c r="M79" s="21">
        <f aca="true" t="shared" si="7" ref="M79:M110">IF(M78=100%,0,L79+M78)</f>
        <v>0</v>
      </c>
      <c r="N79" s="87"/>
    </row>
    <row r="80" spans="2:14" ht="18" customHeight="1" hidden="1">
      <c r="B80" s="79"/>
      <c r="C80" s="43"/>
      <c r="D80" s="423"/>
      <c r="E80" s="424"/>
      <c r="F80" s="42"/>
      <c r="G80" s="43"/>
      <c r="H80" s="45"/>
      <c r="I80" s="303">
        <f t="shared" si="6"/>
        <v>0</v>
      </c>
      <c r="J80" s="344"/>
      <c r="K80" s="20">
        <f t="shared" si="4"/>
        <v>0</v>
      </c>
      <c r="L80" s="21">
        <f t="shared" si="5"/>
        <v>0</v>
      </c>
      <c r="M80" s="21">
        <f t="shared" si="7"/>
        <v>0</v>
      </c>
      <c r="N80" s="87"/>
    </row>
    <row r="81" spans="2:14" ht="18" customHeight="1" hidden="1">
      <c r="B81" s="79"/>
      <c r="C81" s="43"/>
      <c r="D81" s="423"/>
      <c r="E81" s="424"/>
      <c r="F81" s="42"/>
      <c r="G81" s="43"/>
      <c r="H81" s="45"/>
      <c r="I81" s="303">
        <f t="shared" si="6"/>
        <v>0</v>
      </c>
      <c r="J81" s="344"/>
      <c r="K81" s="20">
        <f t="shared" si="4"/>
        <v>0</v>
      </c>
      <c r="L81" s="21">
        <f t="shared" si="5"/>
        <v>0</v>
      </c>
      <c r="M81" s="21">
        <f t="shared" si="7"/>
        <v>0</v>
      </c>
      <c r="N81" s="87"/>
    </row>
    <row r="82" spans="2:14" ht="18" customHeight="1" hidden="1">
      <c r="B82" s="79"/>
      <c r="C82" s="43"/>
      <c r="D82" s="423"/>
      <c r="E82" s="424"/>
      <c r="F82" s="42"/>
      <c r="G82" s="43"/>
      <c r="H82" s="45"/>
      <c r="I82" s="303">
        <f t="shared" si="6"/>
        <v>0</v>
      </c>
      <c r="J82" s="344"/>
      <c r="K82" s="20">
        <f t="shared" si="4"/>
        <v>0</v>
      </c>
      <c r="L82" s="21">
        <f t="shared" si="5"/>
        <v>0</v>
      </c>
      <c r="M82" s="21">
        <f t="shared" si="7"/>
        <v>0</v>
      </c>
      <c r="N82" s="87"/>
    </row>
    <row r="83" spans="2:14" ht="18" customHeight="1" hidden="1">
      <c r="B83" s="79"/>
      <c r="C83" s="43"/>
      <c r="D83" s="423"/>
      <c r="E83" s="424"/>
      <c r="F83" s="42"/>
      <c r="G83" s="43"/>
      <c r="H83" s="45"/>
      <c r="I83" s="303">
        <f t="shared" si="6"/>
        <v>0</v>
      </c>
      <c r="J83" s="344"/>
      <c r="K83" s="20">
        <f t="shared" si="4"/>
        <v>0</v>
      </c>
      <c r="L83" s="21">
        <f t="shared" si="5"/>
        <v>0</v>
      </c>
      <c r="M83" s="21">
        <f t="shared" si="7"/>
        <v>0</v>
      </c>
      <c r="N83" s="87"/>
    </row>
    <row r="84" spans="2:14" ht="18" customHeight="1" hidden="1">
      <c r="B84" s="79"/>
      <c r="C84" s="43"/>
      <c r="D84" s="423"/>
      <c r="E84" s="424"/>
      <c r="F84" s="42"/>
      <c r="G84" s="43"/>
      <c r="H84" s="45"/>
      <c r="I84" s="303">
        <f t="shared" si="6"/>
        <v>0</v>
      </c>
      <c r="J84" s="344"/>
      <c r="K84" s="20">
        <f t="shared" si="4"/>
        <v>0</v>
      </c>
      <c r="L84" s="21">
        <f t="shared" si="5"/>
        <v>0</v>
      </c>
      <c r="M84" s="21">
        <f t="shared" si="7"/>
        <v>0</v>
      </c>
      <c r="N84" s="87"/>
    </row>
    <row r="85" spans="2:14" ht="18" customHeight="1" hidden="1">
      <c r="B85" s="79"/>
      <c r="C85" s="43"/>
      <c r="D85" s="423"/>
      <c r="E85" s="424"/>
      <c r="F85" s="42"/>
      <c r="G85" s="43"/>
      <c r="H85" s="45"/>
      <c r="I85" s="303">
        <f t="shared" si="6"/>
        <v>0</v>
      </c>
      <c r="J85" s="344"/>
      <c r="K85" s="20">
        <f t="shared" si="4"/>
        <v>0</v>
      </c>
      <c r="L85" s="21">
        <f t="shared" si="5"/>
        <v>0</v>
      </c>
      <c r="M85" s="21">
        <f t="shared" si="7"/>
        <v>0</v>
      </c>
      <c r="N85" s="87"/>
    </row>
    <row r="86" spans="2:14" ht="18" customHeight="1" hidden="1">
      <c r="B86" s="79"/>
      <c r="C86" s="43"/>
      <c r="D86" s="423"/>
      <c r="E86" s="424"/>
      <c r="F86" s="42"/>
      <c r="G86" s="43"/>
      <c r="H86" s="45"/>
      <c r="I86" s="303">
        <f t="shared" si="6"/>
        <v>0</v>
      </c>
      <c r="J86" s="344"/>
      <c r="K86" s="20">
        <f t="shared" si="4"/>
        <v>0</v>
      </c>
      <c r="L86" s="21">
        <f t="shared" si="5"/>
        <v>0</v>
      </c>
      <c r="M86" s="21">
        <f t="shared" si="7"/>
        <v>0</v>
      </c>
      <c r="N86" s="87"/>
    </row>
    <row r="87" spans="2:14" ht="18" customHeight="1" hidden="1">
      <c r="B87" s="79"/>
      <c r="C87" s="43"/>
      <c r="D87" s="423"/>
      <c r="E87" s="424"/>
      <c r="F87" s="42"/>
      <c r="G87" s="43"/>
      <c r="H87" s="45"/>
      <c r="I87" s="303">
        <f t="shared" si="6"/>
        <v>0</v>
      </c>
      <c r="J87" s="344"/>
      <c r="K87" s="20">
        <f t="shared" si="4"/>
        <v>0</v>
      </c>
      <c r="L87" s="21">
        <f t="shared" si="5"/>
        <v>0</v>
      </c>
      <c r="M87" s="21">
        <f t="shared" si="7"/>
        <v>0</v>
      </c>
      <c r="N87" s="87"/>
    </row>
    <row r="88" spans="2:14" ht="18" customHeight="1" hidden="1">
      <c r="B88" s="79"/>
      <c r="C88" s="43"/>
      <c r="D88" s="423"/>
      <c r="E88" s="424"/>
      <c r="F88" s="42"/>
      <c r="G88" s="43"/>
      <c r="H88" s="45"/>
      <c r="I88" s="303">
        <f t="shared" si="6"/>
        <v>0</v>
      </c>
      <c r="J88" s="344"/>
      <c r="K88" s="20">
        <f t="shared" si="4"/>
        <v>0</v>
      </c>
      <c r="L88" s="21">
        <f t="shared" si="5"/>
        <v>0</v>
      </c>
      <c r="M88" s="21">
        <f t="shared" si="7"/>
        <v>0</v>
      </c>
      <c r="N88" s="87"/>
    </row>
    <row r="89" spans="2:14" ht="18" customHeight="1" hidden="1">
      <c r="B89" s="79"/>
      <c r="C89" s="43"/>
      <c r="D89" s="423"/>
      <c r="E89" s="424"/>
      <c r="F89" s="42"/>
      <c r="G89" s="43"/>
      <c r="H89" s="45"/>
      <c r="I89" s="303">
        <f t="shared" si="6"/>
        <v>0</v>
      </c>
      <c r="J89" s="344"/>
      <c r="K89" s="20">
        <f t="shared" si="4"/>
        <v>0</v>
      </c>
      <c r="L89" s="21">
        <f t="shared" si="5"/>
        <v>0</v>
      </c>
      <c r="M89" s="21">
        <f t="shared" si="7"/>
        <v>0</v>
      </c>
      <c r="N89" s="87"/>
    </row>
    <row r="90" spans="2:14" ht="18" customHeight="1" hidden="1">
      <c r="B90" s="79"/>
      <c r="C90" s="43"/>
      <c r="D90" s="423"/>
      <c r="E90" s="424"/>
      <c r="F90" s="42"/>
      <c r="G90" s="43"/>
      <c r="H90" s="45"/>
      <c r="I90" s="303">
        <f t="shared" si="6"/>
        <v>0</v>
      </c>
      <c r="J90" s="344"/>
      <c r="K90" s="20">
        <f t="shared" si="4"/>
        <v>0</v>
      </c>
      <c r="L90" s="21">
        <f t="shared" si="5"/>
        <v>0</v>
      </c>
      <c r="M90" s="21">
        <f t="shared" si="7"/>
        <v>0</v>
      </c>
      <c r="N90" s="87"/>
    </row>
    <row r="91" spans="2:14" ht="18" customHeight="1" hidden="1">
      <c r="B91" s="79"/>
      <c r="C91" s="43"/>
      <c r="D91" s="423"/>
      <c r="E91" s="424"/>
      <c r="F91" s="42"/>
      <c r="G91" s="43"/>
      <c r="H91" s="45"/>
      <c r="I91" s="303">
        <f t="shared" si="6"/>
        <v>0</v>
      </c>
      <c r="J91" s="344"/>
      <c r="K91" s="20">
        <f t="shared" si="4"/>
        <v>0</v>
      </c>
      <c r="L91" s="21">
        <f t="shared" si="5"/>
        <v>0</v>
      </c>
      <c r="M91" s="21">
        <f t="shared" si="7"/>
        <v>0</v>
      </c>
      <c r="N91" s="87"/>
    </row>
    <row r="92" spans="2:14" ht="18" customHeight="1" hidden="1">
      <c r="B92" s="79"/>
      <c r="C92" s="43"/>
      <c r="D92" s="423"/>
      <c r="E92" s="424"/>
      <c r="F92" s="42"/>
      <c r="G92" s="43"/>
      <c r="H92" s="45"/>
      <c r="I92" s="303">
        <f t="shared" si="6"/>
        <v>0</v>
      </c>
      <c r="J92" s="344"/>
      <c r="K92" s="20">
        <f t="shared" si="4"/>
        <v>0</v>
      </c>
      <c r="L92" s="21">
        <f t="shared" si="5"/>
        <v>0</v>
      </c>
      <c r="M92" s="21">
        <f t="shared" si="7"/>
        <v>0</v>
      </c>
      <c r="N92" s="87"/>
    </row>
    <row r="93" spans="2:14" ht="18" customHeight="1" hidden="1">
      <c r="B93" s="79"/>
      <c r="C93" s="43"/>
      <c r="D93" s="423"/>
      <c r="E93" s="424"/>
      <c r="F93" s="42"/>
      <c r="G93" s="43"/>
      <c r="H93" s="45"/>
      <c r="I93" s="303">
        <f t="shared" si="6"/>
        <v>0</v>
      </c>
      <c r="J93" s="344"/>
      <c r="K93" s="20">
        <f t="shared" si="4"/>
        <v>0</v>
      </c>
      <c r="L93" s="21">
        <f t="shared" si="5"/>
        <v>0</v>
      </c>
      <c r="M93" s="21">
        <f t="shared" si="7"/>
        <v>0</v>
      </c>
      <c r="N93" s="87"/>
    </row>
    <row r="94" spans="2:14" ht="18" customHeight="1" hidden="1">
      <c r="B94" s="79"/>
      <c r="C94" s="43"/>
      <c r="D94" s="423"/>
      <c r="E94" s="424"/>
      <c r="F94" s="42"/>
      <c r="G94" s="43"/>
      <c r="H94" s="45"/>
      <c r="I94" s="303">
        <f t="shared" si="6"/>
        <v>0</v>
      </c>
      <c r="J94" s="344"/>
      <c r="K94" s="20">
        <f t="shared" si="4"/>
        <v>0</v>
      </c>
      <c r="L94" s="21">
        <f t="shared" si="5"/>
        <v>0</v>
      </c>
      <c r="M94" s="21">
        <f t="shared" si="7"/>
        <v>0</v>
      </c>
      <c r="N94" s="87"/>
    </row>
    <row r="95" spans="2:14" ht="18" customHeight="1" hidden="1">
      <c r="B95" s="79"/>
      <c r="C95" s="43"/>
      <c r="D95" s="423"/>
      <c r="E95" s="424"/>
      <c r="F95" s="42"/>
      <c r="G95" s="43"/>
      <c r="H95" s="45"/>
      <c r="I95" s="303">
        <f t="shared" si="6"/>
        <v>0</v>
      </c>
      <c r="J95" s="344"/>
      <c r="K95" s="20">
        <f t="shared" si="4"/>
        <v>0</v>
      </c>
      <c r="L95" s="21">
        <f t="shared" si="5"/>
        <v>0</v>
      </c>
      <c r="M95" s="21">
        <f t="shared" si="7"/>
        <v>0</v>
      </c>
      <c r="N95" s="87"/>
    </row>
    <row r="96" spans="2:14" ht="18" customHeight="1" hidden="1">
      <c r="B96" s="79"/>
      <c r="C96" s="43"/>
      <c r="D96" s="423"/>
      <c r="E96" s="424"/>
      <c r="F96" s="42"/>
      <c r="G96" s="43"/>
      <c r="H96" s="45"/>
      <c r="I96" s="303">
        <f t="shared" si="6"/>
        <v>0</v>
      </c>
      <c r="J96" s="344"/>
      <c r="K96" s="20">
        <f t="shared" si="4"/>
        <v>0</v>
      </c>
      <c r="L96" s="21">
        <f t="shared" si="5"/>
        <v>0</v>
      </c>
      <c r="M96" s="21">
        <f t="shared" si="7"/>
        <v>0</v>
      </c>
      <c r="N96" s="87"/>
    </row>
    <row r="97" spans="2:14" ht="18" customHeight="1" hidden="1">
      <c r="B97" s="79"/>
      <c r="C97" s="43"/>
      <c r="D97" s="423"/>
      <c r="E97" s="424"/>
      <c r="F97" s="42"/>
      <c r="G97" s="43"/>
      <c r="H97" s="45"/>
      <c r="I97" s="303">
        <f t="shared" si="6"/>
        <v>0</v>
      </c>
      <c r="J97" s="344"/>
      <c r="K97" s="20">
        <f t="shared" si="4"/>
        <v>0</v>
      </c>
      <c r="L97" s="21">
        <f t="shared" si="5"/>
        <v>0</v>
      </c>
      <c r="M97" s="21">
        <f t="shared" si="7"/>
        <v>0</v>
      </c>
      <c r="N97" s="87"/>
    </row>
    <row r="98" spans="2:14" ht="18" customHeight="1" hidden="1">
      <c r="B98" s="79"/>
      <c r="C98" s="43"/>
      <c r="D98" s="423"/>
      <c r="E98" s="424"/>
      <c r="F98" s="42"/>
      <c r="G98" s="43"/>
      <c r="H98" s="45"/>
      <c r="I98" s="303">
        <f t="shared" si="6"/>
        <v>0</v>
      </c>
      <c r="J98" s="344"/>
      <c r="K98" s="20">
        <f t="shared" si="4"/>
        <v>0</v>
      </c>
      <c r="L98" s="21">
        <f t="shared" si="5"/>
        <v>0</v>
      </c>
      <c r="M98" s="21">
        <f t="shared" si="7"/>
        <v>0</v>
      </c>
      <c r="N98" s="87"/>
    </row>
    <row r="99" spans="2:14" ht="18" customHeight="1" hidden="1">
      <c r="B99" s="79"/>
      <c r="C99" s="43"/>
      <c r="D99" s="423"/>
      <c r="E99" s="424"/>
      <c r="F99" s="42"/>
      <c r="G99" s="43"/>
      <c r="H99" s="45"/>
      <c r="I99" s="303">
        <f t="shared" si="6"/>
        <v>0</v>
      </c>
      <c r="J99" s="344"/>
      <c r="K99" s="20">
        <f t="shared" si="4"/>
        <v>0</v>
      </c>
      <c r="L99" s="21">
        <f t="shared" si="5"/>
        <v>0</v>
      </c>
      <c r="M99" s="21">
        <f t="shared" si="7"/>
        <v>0</v>
      </c>
      <c r="N99" s="87"/>
    </row>
    <row r="100" spans="2:14" ht="18" customHeight="1" hidden="1">
      <c r="B100" s="79"/>
      <c r="C100" s="43"/>
      <c r="D100" s="423"/>
      <c r="E100" s="424"/>
      <c r="F100" s="42"/>
      <c r="G100" s="43"/>
      <c r="H100" s="45"/>
      <c r="I100" s="303">
        <f t="shared" si="6"/>
        <v>0</v>
      </c>
      <c r="J100" s="344"/>
      <c r="K100" s="20">
        <f t="shared" si="4"/>
        <v>0</v>
      </c>
      <c r="L100" s="21">
        <f t="shared" si="5"/>
        <v>0</v>
      </c>
      <c r="M100" s="21">
        <f t="shared" si="7"/>
        <v>0</v>
      </c>
      <c r="N100" s="87"/>
    </row>
    <row r="101" spans="2:14" ht="18" customHeight="1" hidden="1">
      <c r="B101" s="79"/>
      <c r="C101" s="43"/>
      <c r="D101" s="423"/>
      <c r="E101" s="424"/>
      <c r="F101" s="42"/>
      <c r="G101" s="43"/>
      <c r="H101" s="45"/>
      <c r="I101" s="303">
        <f t="shared" si="6"/>
        <v>0</v>
      </c>
      <c r="J101" s="344"/>
      <c r="K101" s="20">
        <f t="shared" si="4"/>
        <v>0</v>
      </c>
      <c r="L101" s="21">
        <f t="shared" si="5"/>
        <v>0</v>
      </c>
      <c r="M101" s="21">
        <f t="shared" si="7"/>
        <v>0</v>
      </c>
      <c r="N101" s="87"/>
    </row>
    <row r="102" spans="2:14" ht="18" customHeight="1" hidden="1">
      <c r="B102" s="79"/>
      <c r="C102" s="43"/>
      <c r="D102" s="423"/>
      <c r="E102" s="424"/>
      <c r="F102" s="42"/>
      <c r="G102" s="43"/>
      <c r="H102" s="45"/>
      <c r="I102" s="303">
        <f t="shared" si="6"/>
        <v>0</v>
      </c>
      <c r="J102" s="344"/>
      <c r="K102" s="20">
        <f t="shared" si="4"/>
        <v>0</v>
      </c>
      <c r="L102" s="21">
        <f t="shared" si="5"/>
        <v>0</v>
      </c>
      <c r="M102" s="21">
        <f t="shared" si="7"/>
        <v>0</v>
      </c>
      <c r="N102" s="87"/>
    </row>
    <row r="103" spans="2:14" ht="18" customHeight="1" hidden="1">
      <c r="B103" s="79"/>
      <c r="C103" s="43"/>
      <c r="D103" s="423"/>
      <c r="E103" s="424"/>
      <c r="F103" s="42"/>
      <c r="G103" s="43"/>
      <c r="H103" s="45"/>
      <c r="I103" s="303">
        <f t="shared" si="6"/>
        <v>0</v>
      </c>
      <c r="J103" s="344"/>
      <c r="K103" s="20">
        <f t="shared" si="4"/>
        <v>0</v>
      </c>
      <c r="L103" s="21">
        <f t="shared" si="5"/>
        <v>0</v>
      </c>
      <c r="M103" s="21">
        <f t="shared" si="7"/>
        <v>0</v>
      </c>
      <c r="N103" s="87"/>
    </row>
    <row r="104" spans="2:14" ht="18" customHeight="1" hidden="1">
      <c r="B104" s="79"/>
      <c r="C104" s="43"/>
      <c r="D104" s="423"/>
      <c r="E104" s="424"/>
      <c r="F104" s="42"/>
      <c r="G104" s="43"/>
      <c r="H104" s="45"/>
      <c r="I104" s="303">
        <f t="shared" si="6"/>
        <v>0</v>
      </c>
      <c r="J104" s="344"/>
      <c r="K104" s="20">
        <f t="shared" si="4"/>
        <v>0</v>
      </c>
      <c r="L104" s="21">
        <f t="shared" si="5"/>
        <v>0</v>
      </c>
      <c r="M104" s="21">
        <f t="shared" si="7"/>
        <v>0</v>
      </c>
      <c r="N104" s="87"/>
    </row>
    <row r="105" spans="2:14" ht="18" customHeight="1" hidden="1">
      <c r="B105" s="79"/>
      <c r="C105" s="43"/>
      <c r="D105" s="423"/>
      <c r="E105" s="424"/>
      <c r="F105" s="42"/>
      <c r="G105" s="43"/>
      <c r="H105" s="45"/>
      <c r="I105" s="303">
        <f t="shared" si="6"/>
        <v>0</v>
      </c>
      <c r="J105" s="344"/>
      <c r="K105" s="20">
        <f t="shared" si="4"/>
        <v>0</v>
      </c>
      <c r="L105" s="21">
        <f t="shared" si="5"/>
        <v>0</v>
      </c>
      <c r="M105" s="21">
        <f t="shared" si="7"/>
        <v>0</v>
      </c>
      <c r="N105" s="87"/>
    </row>
    <row r="106" spans="2:14" ht="18" customHeight="1" hidden="1">
      <c r="B106" s="79"/>
      <c r="C106" s="43"/>
      <c r="D106" s="423"/>
      <c r="E106" s="424"/>
      <c r="F106" s="42"/>
      <c r="G106" s="43"/>
      <c r="H106" s="45"/>
      <c r="I106" s="303">
        <f t="shared" si="6"/>
        <v>0</v>
      </c>
      <c r="J106" s="344"/>
      <c r="K106" s="20">
        <f t="shared" si="4"/>
        <v>0</v>
      </c>
      <c r="L106" s="21">
        <f t="shared" si="5"/>
        <v>0</v>
      </c>
      <c r="M106" s="21">
        <f t="shared" si="7"/>
        <v>0</v>
      </c>
      <c r="N106" s="87"/>
    </row>
    <row r="107" spans="2:14" ht="18" customHeight="1">
      <c r="B107" s="79"/>
      <c r="C107" s="43"/>
      <c r="D107" s="423"/>
      <c r="E107" s="424"/>
      <c r="F107" s="42"/>
      <c r="G107" s="43"/>
      <c r="H107" s="45"/>
      <c r="I107" s="303">
        <f t="shared" si="6"/>
        <v>0</v>
      </c>
      <c r="J107" s="344"/>
      <c r="K107" s="20">
        <f t="shared" si="4"/>
        <v>0</v>
      </c>
      <c r="L107" s="21">
        <f t="shared" si="5"/>
        <v>0</v>
      </c>
      <c r="M107" s="21">
        <f t="shared" si="7"/>
        <v>0</v>
      </c>
      <c r="N107" s="87"/>
    </row>
    <row r="108" spans="2:14" ht="18" customHeight="1">
      <c r="B108" s="79"/>
      <c r="C108" s="43"/>
      <c r="D108" s="423"/>
      <c r="E108" s="424"/>
      <c r="F108" s="42"/>
      <c r="G108" s="43"/>
      <c r="H108" s="45"/>
      <c r="I108" s="303">
        <f t="shared" si="6"/>
        <v>0</v>
      </c>
      <c r="J108" s="45"/>
      <c r="K108" s="20">
        <f t="shared" si="4"/>
        <v>0</v>
      </c>
      <c r="L108" s="21">
        <f t="shared" si="5"/>
        <v>0</v>
      </c>
      <c r="M108" s="21">
        <f t="shared" si="7"/>
        <v>0</v>
      </c>
      <c r="N108" s="87"/>
    </row>
    <row r="109" spans="2:14" ht="18" customHeight="1">
      <c r="B109" s="79"/>
      <c r="C109" s="43"/>
      <c r="D109" s="423"/>
      <c r="E109" s="424"/>
      <c r="F109" s="42"/>
      <c r="G109" s="43"/>
      <c r="H109" s="45"/>
      <c r="I109" s="303">
        <f>IF(H109=0,0,VLOOKUP(G109,$C$119:$F$125,4)*H109)</f>
        <v>0</v>
      </c>
      <c r="J109" s="45"/>
      <c r="K109" s="20">
        <f t="shared" si="4"/>
        <v>0</v>
      </c>
      <c r="L109" s="21">
        <f t="shared" si="5"/>
        <v>0</v>
      </c>
      <c r="M109" s="21">
        <f t="shared" si="7"/>
        <v>0</v>
      </c>
      <c r="N109" s="87"/>
    </row>
    <row r="110" spans="2:14" ht="18" customHeight="1">
      <c r="B110" s="79"/>
      <c r="C110" s="43"/>
      <c r="D110" s="423"/>
      <c r="E110" s="424"/>
      <c r="F110" s="42"/>
      <c r="G110" s="43"/>
      <c r="H110" s="45"/>
      <c r="I110" s="303">
        <f>IF(H110=0,0,VLOOKUP(G110,$C$119:$F$125,4)*H110)</f>
        <v>0</v>
      </c>
      <c r="J110" s="45"/>
      <c r="K110" s="20">
        <f>((I110*J110)/60)</f>
        <v>0</v>
      </c>
      <c r="L110" s="21">
        <f>IF($K$113=0,0,K110/$K$113)</f>
        <v>0</v>
      </c>
      <c r="M110" s="21">
        <f t="shared" si="7"/>
        <v>0</v>
      </c>
      <c r="N110" s="87"/>
    </row>
    <row r="111" spans="2:14" ht="18" customHeight="1" thickBot="1">
      <c r="B111" s="79"/>
      <c r="C111" s="240"/>
      <c r="D111" s="421"/>
      <c r="E111" s="422"/>
      <c r="F111" s="178"/>
      <c r="G111" s="240"/>
      <c r="H111" s="241"/>
      <c r="I111" s="303">
        <f>IF(H111=0,0,VLOOKUP(G111,$C$119:$F$125,4)*H111)</f>
        <v>0</v>
      </c>
      <c r="J111" s="241"/>
      <c r="K111" s="211">
        <f>((I111*J111)/60)</f>
        <v>0</v>
      </c>
      <c r="L111" s="196">
        <f>IF($K$113=0,0,K111/$K$113)</f>
        <v>0</v>
      </c>
      <c r="M111" s="196">
        <f>IF(M110=100%,0,L111+M110)</f>
        <v>0</v>
      </c>
      <c r="N111" s="87"/>
    </row>
    <row r="112" spans="2:14" ht="18" customHeight="1" thickBot="1">
      <c r="B112" s="79"/>
      <c r="C112" s="223"/>
      <c r="D112" s="224"/>
      <c r="E112" s="224"/>
      <c r="F112" s="224"/>
      <c r="G112" s="224"/>
      <c r="H112" s="225"/>
      <c r="I112" s="225"/>
      <c r="J112" s="225"/>
      <c r="K112" s="235"/>
      <c r="L112" s="38">
        <f>SUM(L13:L111)</f>
        <v>1</v>
      </c>
      <c r="M112" s="236"/>
      <c r="N112" s="81"/>
    </row>
    <row r="113" spans="2:14" ht="18" customHeight="1">
      <c r="B113" s="79"/>
      <c r="C113" s="22"/>
      <c r="D113" s="215"/>
      <c r="E113" s="215"/>
      <c r="F113" s="215"/>
      <c r="G113" s="215"/>
      <c r="H113" s="216"/>
      <c r="I113" s="218"/>
      <c r="J113" s="218" t="s">
        <v>16</v>
      </c>
      <c r="K113" s="219">
        <f>SUM(K13:K111)</f>
        <v>6.511568618732121</v>
      </c>
      <c r="L113" s="233"/>
      <c r="M113" s="237"/>
      <c r="N113" s="81"/>
    </row>
    <row r="114" spans="2:14" ht="18" customHeight="1">
      <c r="B114" s="79"/>
      <c r="C114" s="22"/>
      <c r="D114" s="215"/>
      <c r="E114" s="215"/>
      <c r="F114" s="215"/>
      <c r="G114" s="215"/>
      <c r="H114" s="212"/>
      <c r="I114" s="23"/>
      <c r="J114" s="23" t="s">
        <v>17</v>
      </c>
      <c r="K114" s="399">
        <v>0.18</v>
      </c>
      <c r="L114" s="233"/>
      <c r="M114" s="237"/>
      <c r="N114" s="81"/>
    </row>
    <row r="115" spans="2:14" ht="18" customHeight="1">
      <c r="B115" s="79"/>
      <c r="C115" s="22"/>
      <c r="D115" s="215"/>
      <c r="E115" s="215"/>
      <c r="F115" s="215"/>
      <c r="G115" s="215"/>
      <c r="H115" s="212"/>
      <c r="I115" s="23"/>
      <c r="J115" s="23" t="s">
        <v>18</v>
      </c>
      <c r="K115" s="221">
        <f>K113/(1-K114)</f>
        <v>7.9409373399172205</v>
      </c>
      <c r="L115" s="234"/>
      <c r="M115" s="237"/>
      <c r="N115" s="81"/>
    </row>
    <row r="116" spans="2:14" ht="18" customHeight="1">
      <c r="B116" s="79"/>
      <c r="C116" s="22"/>
      <c r="D116" s="215"/>
      <c r="E116" s="215"/>
      <c r="F116" s="215"/>
      <c r="G116" s="215"/>
      <c r="H116" s="212"/>
      <c r="I116" s="23"/>
      <c r="J116" s="23" t="s">
        <v>19</v>
      </c>
      <c r="K116" s="242"/>
      <c r="L116" s="234"/>
      <c r="M116" s="237"/>
      <c r="N116" s="81"/>
    </row>
    <row r="117" spans="2:14" ht="18" customHeight="1">
      <c r="B117" s="79"/>
      <c r="C117" s="190"/>
      <c r="D117" s="227"/>
      <c r="E117" s="227"/>
      <c r="F117" s="227"/>
      <c r="G117" s="227"/>
      <c r="H117" s="228"/>
      <c r="I117" s="180"/>
      <c r="J117" s="180" t="s">
        <v>20</v>
      </c>
      <c r="K117" s="229">
        <f>K116-K115</f>
        <v>-7.9409373399172205</v>
      </c>
      <c r="L117" s="238"/>
      <c r="M117" s="239"/>
      <c r="N117" s="81"/>
    </row>
    <row r="118" spans="2:14" ht="18" customHeight="1">
      <c r="B118" s="79"/>
      <c r="C118" s="2"/>
      <c r="D118" s="2"/>
      <c r="E118" s="2"/>
      <c r="F118" s="2"/>
      <c r="G118" s="2"/>
      <c r="H118" s="2"/>
      <c r="I118" s="2"/>
      <c r="J118" s="2"/>
      <c r="K118" s="2"/>
      <c r="L118" s="2"/>
      <c r="M118" s="2"/>
      <c r="N118" s="81"/>
    </row>
    <row r="119" spans="2:14" ht="18" customHeight="1">
      <c r="B119" s="79"/>
      <c r="C119" s="105" t="s">
        <v>21</v>
      </c>
      <c r="D119" s="106" t="s">
        <v>22</v>
      </c>
      <c r="E119" s="106"/>
      <c r="F119" s="107">
        <v>5</v>
      </c>
      <c r="G119" s="2"/>
      <c r="H119" s="2"/>
      <c r="I119" s="2"/>
      <c r="J119" s="2"/>
      <c r="K119" s="2"/>
      <c r="L119" s="2"/>
      <c r="M119" s="2"/>
      <c r="N119" s="81"/>
    </row>
    <row r="120" spans="2:14" ht="18" customHeight="1">
      <c r="B120" s="79"/>
      <c r="C120" s="108" t="s">
        <v>23</v>
      </c>
      <c r="D120" s="2" t="s">
        <v>24</v>
      </c>
      <c r="E120" s="2"/>
      <c r="F120" s="109">
        <f>1/26.2</f>
        <v>0.03816793893129771</v>
      </c>
      <c r="G120" s="2"/>
      <c r="H120" s="2"/>
      <c r="I120" s="2"/>
      <c r="J120" s="2"/>
      <c r="K120" s="2"/>
      <c r="L120" s="2"/>
      <c r="M120" s="2"/>
      <c r="N120" s="81"/>
    </row>
    <row r="121" spans="2:14" ht="18" customHeight="1">
      <c r="B121" s="79"/>
      <c r="C121" s="108" t="s">
        <v>25</v>
      </c>
      <c r="D121" s="2" t="s">
        <v>26</v>
      </c>
      <c r="E121" s="2"/>
      <c r="F121" s="109">
        <f>1/52.3</f>
        <v>0.019120458891013385</v>
      </c>
      <c r="G121" s="2"/>
      <c r="H121" s="2"/>
      <c r="I121" s="2"/>
      <c r="J121" s="2"/>
      <c r="K121" s="2"/>
      <c r="L121" s="2"/>
      <c r="M121" s="2"/>
      <c r="N121" s="81"/>
    </row>
    <row r="122" spans="2:14" ht="18" customHeight="1">
      <c r="B122" s="79"/>
      <c r="C122" s="108" t="s">
        <v>27</v>
      </c>
      <c r="D122" s="2" t="s">
        <v>28</v>
      </c>
      <c r="E122" s="2"/>
      <c r="F122" s="109">
        <f>1/13</f>
        <v>0.07692307692307693</v>
      </c>
      <c r="G122" s="2"/>
      <c r="H122" s="2"/>
      <c r="I122" s="2"/>
      <c r="J122" s="2"/>
      <c r="K122" s="2"/>
      <c r="L122" s="2"/>
      <c r="M122" s="2"/>
      <c r="N122" s="81"/>
    </row>
    <row r="123" spans="2:14" ht="18" customHeight="1">
      <c r="B123" s="79"/>
      <c r="C123" s="108" t="s">
        <v>29</v>
      </c>
      <c r="D123" s="2" t="s">
        <v>30</v>
      </c>
      <c r="E123" s="2"/>
      <c r="F123" s="109">
        <f>1/4.3</f>
        <v>0.23255813953488372</v>
      </c>
      <c r="G123" s="2"/>
      <c r="H123" s="2"/>
      <c r="I123" s="2"/>
      <c r="J123" s="2"/>
      <c r="K123" s="2"/>
      <c r="L123" s="2"/>
      <c r="M123" s="2"/>
      <c r="N123" s="81"/>
    </row>
    <row r="124" spans="2:14" ht="18" customHeight="1">
      <c r="B124" s="79"/>
      <c r="C124" s="108" t="s">
        <v>31</v>
      </c>
      <c r="D124" s="2" t="s">
        <v>32</v>
      </c>
      <c r="E124" s="2"/>
      <c r="F124" s="109">
        <v>0.5</v>
      </c>
      <c r="G124" s="2"/>
      <c r="H124" s="2"/>
      <c r="I124" s="2"/>
      <c r="J124" s="2"/>
      <c r="K124" s="2"/>
      <c r="L124" s="2"/>
      <c r="M124" s="2"/>
      <c r="N124" s="81"/>
    </row>
    <row r="125" spans="2:14" ht="15" customHeight="1">
      <c r="B125" s="79"/>
      <c r="C125" s="108" t="s">
        <v>33</v>
      </c>
      <c r="D125" s="2" t="s">
        <v>34</v>
      </c>
      <c r="E125" s="2"/>
      <c r="F125" s="109">
        <v>1</v>
      </c>
      <c r="G125" s="2"/>
      <c r="H125" s="2"/>
      <c r="I125" s="2"/>
      <c r="J125" s="2"/>
      <c r="K125" s="2"/>
      <c r="L125" s="2"/>
      <c r="M125" s="2"/>
      <c r="N125" s="81"/>
    </row>
    <row r="126" spans="2:14" ht="18" customHeight="1" thickBot="1">
      <c r="B126" s="88"/>
      <c r="C126" s="89"/>
      <c r="D126" s="89"/>
      <c r="E126" s="89"/>
      <c r="F126" s="89"/>
      <c r="G126" s="89"/>
      <c r="H126" s="89"/>
      <c r="I126" s="89"/>
      <c r="J126" s="89"/>
      <c r="K126" s="89"/>
      <c r="L126" s="89"/>
      <c r="M126" s="89"/>
      <c r="N126" s="90"/>
    </row>
    <row r="127" ht="18" customHeight="1" thickTop="1"/>
    <row r="145" ht="15.75" hidden="1">
      <c r="D145" s="5">
        <v>30</v>
      </c>
    </row>
    <row r="146" ht="15.75" hidden="1">
      <c r="D146" s="5">
        <v>200</v>
      </c>
    </row>
    <row r="147" ht="15.75" hidden="1">
      <c r="D147" s="5">
        <f>+D146/D145</f>
        <v>6.666666666666667</v>
      </c>
    </row>
    <row r="149" ht="15.75"/>
    <row r="150" ht="15.75"/>
    <row r="151" ht="15.75"/>
  </sheetData>
  <sheetProtection/>
  <mergeCells count="88">
    <mergeCell ref="D31:E31"/>
    <mergeCell ref="D32:E32"/>
    <mergeCell ref="D33:E33"/>
    <mergeCell ref="D34:E34"/>
    <mergeCell ref="D25:E25"/>
    <mergeCell ref="D26:E26"/>
    <mergeCell ref="D27:E27"/>
    <mergeCell ref="D28:E28"/>
    <mergeCell ref="D29:E29"/>
    <mergeCell ref="D30:E30"/>
    <mergeCell ref="D19:E19"/>
    <mergeCell ref="D20:E20"/>
    <mergeCell ref="D21:E21"/>
    <mergeCell ref="D22:E22"/>
    <mergeCell ref="D23:E23"/>
    <mergeCell ref="D24:E24"/>
    <mergeCell ref="D13:E13"/>
    <mergeCell ref="D14:E14"/>
    <mergeCell ref="D46:E46"/>
    <mergeCell ref="D47:E47"/>
    <mergeCell ref="D48:E48"/>
    <mergeCell ref="D49:E49"/>
    <mergeCell ref="D15:E15"/>
    <mergeCell ref="D16:E16"/>
    <mergeCell ref="D17:E17"/>
    <mergeCell ref="D18:E18"/>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110:E110"/>
    <mergeCell ref="D95:E95"/>
    <mergeCell ref="D96:E96"/>
    <mergeCell ref="D97:E97"/>
    <mergeCell ref="D98:E98"/>
    <mergeCell ref="D99:E99"/>
    <mergeCell ref="D100:E100"/>
    <mergeCell ref="D111:E111"/>
    <mergeCell ref="D105:E105"/>
    <mergeCell ref="D106:E106"/>
    <mergeCell ref="D107:E107"/>
    <mergeCell ref="D108:E108"/>
    <mergeCell ref="D101:E101"/>
    <mergeCell ref="D102:E102"/>
    <mergeCell ref="D103:E103"/>
    <mergeCell ref="D104:E104"/>
    <mergeCell ref="D109:E109"/>
  </mergeCells>
  <printOptions horizontalCentered="1"/>
  <pageMargins left="0.3937007874015748" right="0.3937007874015748" top="0.5905511811023623" bottom="0.3937007874015748" header="0.3937007874015748" footer="0.1968503937007874"/>
  <pageSetup firstPageNumber="1" useFirstPageNumber="1" fitToHeight="2" fitToWidth="1" horizontalDpi="300" verticalDpi="300" orientation="portrait" paperSize="9" scale="59"/>
  <headerFooter alignWithMargins="0">
    <oddFooter>&amp;L&amp;"Arial,Standaard"&amp;8&amp;F   &amp;D</oddFooter>
  </headerFooter>
  <drawing r:id="rId1"/>
</worksheet>
</file>

<file path=xl/worksheets/sheet3.xml><?xml version="1.0" encoding="utf-8"?>
<worksheet xmlns="http://schemas.openxmlformats.org/spreadsheetml/2006/main" xmlns:r="http://schemas.openxmlformats.org/officeDocument/2006/relationships">
  <sheetPr codeName="Blad2">
    <pageSetUpPr fitToPage="1"/>
  </sheetPr>
  <dimension ref="A2:R119"/>
  <sheetViews>
    <sheetView showGridLines="0" showZeros="0" zoomScale="75" zoomScaleNormal="75" zoomScaleSheetLayoutView="75" zoomScalePageLayoutView="0" workbookViewId="0" topLeftCell="A10">
      <selection activeCell="C13" sqref="C13:L112"/>
    </sheetView>
  </sheetViews>
  <sheetFormatPr defaultColWidth="0" defaultRowHeight="15.75" zeroHeight="1"/>
  <cols>
    <col min="1" max="2" width="2.625" style="5" customWidth="1"/>
    <col min="3" max="3" width="8.125" style="5" customWidth="1"/>
    <col min="4" max="4" width="40.625" style="5" customWidth="1"/>
    <col min="5" max="5" width="23.625" style="5" customWidth="1"/>
    <col min="6" max="6" width="11.00390625" style="5" customWidth="1"/>
    <col min="7" max="7" width="6.875" style="5" customWidth="1"/>
    <col min="8" max="8" width="6.625" style="5" customWidth="1"/>
    <col min="9" max="9" width="9.125" style="5" customWidth="1"/>
    <col min="10" max="10" width="13.625" style="5" customWidth="1"/>
    <col min="11" max="11" width="11.375" style="5" customWidth="1"/>
    <col min="12" max="12" width="7.50390625" style="5" customWidth="1"/>
    <col min="13" max="13" width="8.875" style="5" bestFit="1" customWidth="1"/>
    <col min="14" max="15" width="2.625" style="5" customWidth="1"/>
    <col min="16" max="16384" width="0" style="5" hidden="1" customWidth="1"/>
  </cols>
  <sheetData>
    <row r="1" ht="16.5" thickBot="1"/>
    <row r="2" spans="2:14" ht="16.5" thickTop="1">
      <c r="B2" s="77">
        <f>takenlijst!B2</f>
        <v>0</v>
      </c>
      <c r="C2" s="78"/>
      <c r="D2" s="78"/>
      <c r="E2" s="78"/>
      <c r="F2" s="78"/>
      <c r="G2" s="78"/>
      <c r="H2" s="78"/>
      <c r="I2" s="78"/>
      <c r="J2" s="78"/>
      <c r="K2" s="78"/>
      <c r="L2" s="78"/>
      <c r="M2" s="78"/>
      <c r="N2" s="101">
        <f>takenlijst!N2</f>
        <v>0</v>
      </c>
    </row>
    <row r="3" spans="2:14" ht="15.75">
      <c r="B3" s="79"/>
      <c r="C3" s="2"/>
      <c r="D3" s="2"/>
      <c r="E3" s="2"/>
      <c r="F3" s="2"/>
      <c r="G3" s="2"/>
      <c r="H3" s="2"/>
      <c r="I3" s="2"/>
      <c r="J3" s="2"/>
      <c r="K3" s="2"/>
      <c r="L3" s="2"/>
      <c r="M3" s="2"/>
      <c r="N3" s="119"/>
    </row>
    <row r="4" spans="2:14" ht="18">
      <c r="B4" s="79"/>
      <c r="C4" s="2"/>
      <c r="D4" s="31" t="s">
        <v>0</v>
      </c>
      <c r="E4" s="112">
        <f>takenlijst!$E$3</f>
        <v>0</v>
      </c>
      <c r="F4" s="28"/>
      <c r="G4" s="24"/>
      <c r="H4" s="2"/>
      <c r="I4" s="2"/>
      <c r="J4" s="2"/>
      <c r="K4" s="2"/>
      <c r="L4" s="2"/>
      <c r="M4" s="2"/>
      <c r="N4" s="81"/>
    </row>
    <row r="5" spans="2:14" ht="18">
      <c r="B5" s="79"/>
      <c r="C5" s="2"/>
      <c r="D5" s="31" t="s">
        <v>1</v>
      </c>
      <c r="E5" s="113">
        <f>takenlijst!$E$4</f>
        <v>0</v>
      </c>
      <c r="F5" s="28"/>
      <c r="G5" s="24"/>
      <c r="H5" s="2"/>
      <c r="I5" s="2"/>
      <c r="J5" s="2"/>
      <c r="K5" s="2"/>
      <c r="L5" s="2"/>
      <c r="M5" s="2"/>
      <c r="N5" s="81"/>
    </row>
    <row r="6" spans="2:14" ht="18">
      <c r="B6" s="79"/>
      <c r="C6" s="2"/>
      <c r="D6" s="31" t="s">
        <v>2</v>
      </c>
      <c r="E6" s="114">
        <f>takenlijst!$E$5</f>
        <v>0</v>
      </c>
      <c r="F6" s="28"/>
      <c r="G6" s="24"/>
      <c r="H6" s="2"/>
      <c r="I6" s="2"/>
      <c r="J6" s="2"/>
      <c r="K6" s="2"/>
      <c r="L6" s="2"/>
      <c r="M6" s="2"/>
      <c r="N6" s="81"/>
    </row>
    <row r="7" spans="2:14" ht="18">
      <c r="B7" s="79"/>
      <c r="C7" s="2"/>
      <c r="D7" s="31" t="s">
        <v>3</v>
      </c>
      <c r="E7" s="115">
        <f>takenlijst!$E$6</f>
        <v>0</v>
      </c>
      <c r="F7" s="28"/>
      <c r="G7" s="24"/>
      <c r="H7" s="2"/>
      <c r="I7" s="2"/>
      <c r="J7" s="2"/>
      <c r="K7" s="2"/>
      <c r="L7" s="2"/>
      <c r="M7" s="2"/>
      <c r="N7" s="81"/>
    </row>
    <row r="8" spans="1:14" ht="15.75">
      <c r="A8" s="12"/>
      <c r="B8" s="85"/>
      <c r="C8"/>
      <c r="D8"/>
      <c r="E8"/>
      <c r="F8"/>
      <c r="G8"/>
      <c r="H8"/>
      <c r="I8"/>
      <c r="J8" s="4"/>
      <c r="K8" s="2"/>
      <c r="L8" s="2"/>
      <c r="M8" s="2"/>
      <c r="N8" s="81"/>
    </row>
    <row r="9" spans="1:16" s="202" customFormat="1" ht="19.5">
      <c r="A9" s="5"/>
      <c r="B9" s="79"/>
      <c r="C9" s="6" t="s">
        <v>4</v>
      </c>
      <c r="D9" s="8"/>
      <c r="E9" s="8"/>
      <c r="F9" s="8"/>
      <c r="G9" s="8"/>
      <c r="H9" s="265"/>
      <c r="I9" s="266"/>
      <c r="J9" s="213"/>
      <c r="K9" s="213"/>
      <c r="L9" s="213"/>
      <c r="M9" s="213"/>
      <c r="N9" s="199"/>
      <c r="O9" s="201"/>
      <c r="P9" s="201"/>
    </row>
    <row r="10" spans="1:16" s="202" customFormat="1" ht="20.25">
      <c r="A10" s="5"/>
      <c r="B10" s="79"/>
      <c r="C10" s="6" t="s">
        <v>35</v>
      </c>
      <c r="D10" s="8"/>
      <c r="E10" s="8"/>
      <c r="F10" s="8"/>
      <c r="G10" s="8"/>
      <c r="H10" s="265"/>
      <c r="I10" s="266"/>
      <c r="J10" s="213"/>
      <c r="K10" s="213"/>
      <c r="L10" s="213"/>
      <c r="M10" s="213"/>
      <c r="N10" s="199"/>
      <c r="O10" s="201"/>
      <c r="P10" s="201"/>
    </row>
    <row r="11" spans="2:16" ht="18">
      <c r="B11" s="95"/>
      <c r="C11" s="261"/>
      <c r="D11" s="262"/>
      <c r="E11" s="262"/>
      <c r="F11" s="262"/>
      <c r="G11" s="261"/>
      <c r="H11" s="263"/>
      <c r="I11" s="264"/>
      <c r="J11" s="117"/>
      <c r="K11" s="117"/>
      <c r="L11" s="117"/>
      <c r="M11" s="117"/>
      <c r="N11" s="118"/>
      <c r="O11" s="28"/>
      <c r="P11" s="24"/>
    </row>
    <row r="12" spans="2:16" ht="18">
      <c r="B12" s="79"/>
      <c r="C12" s="261"/>
      <c r="D12" s="262"/>
      <c r="E12" s="262"/>
      <c r="F12" s="262"/>
      <c r="G12" s="261"/>
      <c r="H12" s="263"/>
      <c r="I12" s="264"/>
      <c r="J12" s="117"/>
      <c r="K12" s="117"/>
      <c r="L12" s="117"/>
      <c r="M12" s="117"/>
      <c r="N12" s="280"/>
      <c r="O12" s="28"/>
      <c r="P12" s="24"/>
    </row>
    <row r="13" spans="1:18" s="12" customFormat="1" ht="15.75">
      <c r="A13" s="5"/>
      <c r="B13" s="79"/>
      <c r="C13" s="91" t="s">
        <v>6</v>
      </c>
      <c r="D13" s="94" t="s">
        <v>7</v>
      </c>
      <c r="E13" s="94"/>
      <c r="F13" s="91" t="s">
        <v>8</v>
      </c>
      <c r="G13" s="94" t="s">
        <v>9</v>
      </c>
      <c r="H13" s="91" t="s">
        <v>10</v>
      </c>
      <c r="I13" s="91" t="s">
        <v>11</v>
      </c>
      <c r="J13" s="91" t="s">
        <v>12</v>
      </c>
      <c r="K13" s="91" t="s">
        <v>13</v>
      </c>
      <c r="L13" s="91" t="s">
        <v>14</v>
      </c>
      <c r="M13" s="91" t="s">
        <v>15</v>
      </c>
      <c r="N13" s="86"/>
      <c r="P13" s="13"/>
      <c r="Q13" s="14"/>
      <c r="R13" s="15"/>
    </row>
    <row r="14" spans="2:18" ht="18" customHeight="1">
      <c r="B14" s="79"/>
      <c r="C14" s="19">
        <f>takenlijst!C26</f>
        <v>0</v>
      </c>
      <c r="D14" s="366">
        <f>takenlijst!D26</f>
        <v>0</v>
      </c>
      <c r="E14" s="367"/>
      <c r="F14" s="368">
        <f>takenlijst!F26</f>
        <v>0</v>
      </c>
      <c r="G14" s="19">
        <f>takenlijst!G26</f>
        <v>0</v>
      </c>
      <c r="H14" s="360">
        <f>takenlijst!H26</f>
        <v>0</v>
      </c>
      <c r="I14" s="361">
        <f>takenlijst!I26</f>
        <v>0</v>
      </c>
      <c r="J14" s="361">
        <f>takenlijst!J26</f>
        <v>0</v>
      </c>
      <c r="K14" s="362">
        <f>takenlijst!K26</f>
        <v>0</v>
      </c>
      <c r="L14" s="364">
        <f>takenlijst!L26</f>
        <v>0</v>
      </c>
      <c r="M14" s="179">
        <f>L14</f>
        <v>0</v>
      </c>
      <c r="N14" s="81"/>
      <c r="P14" s="13"/>
      <c r="Q14" s="14"/>
      <c r="R14" s="2"/>
    </row>
    <row r="15" spans="2:18" ht="18" customHeight="1">
      <c r="B15" s="79"/>
      <c r="C15" s="19">
        <f>takenlijst!C25</f>
        <v>0</v>
      </c>
      <c r="D15" s="366">
        <f>takenlijst!D25</f>
        <v>0</v>
      </c>
      <c r="E15" s="369"/>
      <c r="F15" s="368">
        <f>takenlijst!F25</f>
        <v>0</v>
      </c>
      <c r="G15" s="19">
        <f>takenlijst!G25</f>
        <v>0</v>
      </c>
      <c r="H15" s="360">
        <f>takenlijst!H25</f>
        <v>0</v>
      </c>
      <c r="I15" s="361">
        <f>takenlijst!I25</f>
        <v>0</v>
      </c>
      <c r="J15" s="361">
        <f>takenlijst!J25</f>
        <v>0</v>
      </c>
      <c r="K15" s="362">
        <f>takenlijst!K25</f>
        <v>0</v>
      </c>
      <c r="L15" s="364">
        <f>takenlijst!L25</f>
        <v>0</v>
      </c>
      <c r="M15" s="21">
        <f>IF(L14=100%,0,L15+M14)</f>
        <v>0</v>
      </c>
      <c r="N15" s="81"/>
      <c r="P15" s="13"/>
      <c r="Q15" s="14"/>
      <c r="R15" s="2"/>
    </row>
    <row r="16" spans="2:18" ht="18" customHeight="1">
      <c r="B16" s="79"/>
      <c r="C16" s="19">
        <f>takenlijst!C19</f>
        <v>0</v>
      </c>
      <c r="D16" s="366">
        <f>takenlijst!D19</f>
        <v>0</v>
      </c>
      <c r="E16" s="369"/>
      <c r="F16" s="368">
        <f>takenlijst!F19</f>
        <v>0</v>
      </c>
      <c r="G16" s="19">
        <f>takenlijst!G19</f>
        <v>0</v>
      </c>
      <c r="H16" s="360">
        <f>takenlijst!H19</f>
        <v>0</v>
      </c>
      <c r="I16" s="361">
        <f>takenlijst!I19</f>
        <v>0</v>
      </c>
      <c r="J16" s="361">
        <f>takenlijst!J19</f>
        <v>0</v>
      </c>
      <c r="K16" s="362">
        <f>takenlijst!K19</f>
        <v>0</v>
      </c>
      <c r="L16" s="364">
        <f>takenlijst!L19</f>
        <v>0</v>
      </c>
      <c r="M16" s="21">
        <f aca="true" t="shared" si="0" ref="M16:M79">IF(L15=100%,0,L16+M15)</f>
        <v>0</v>
      </c>
      <c r="N16" s="81"/>
      <c r="P16" s="13"/>
      <c r="Q16" s="14"/>
      <c r="R16" s="2"/>
    </row>
    <row r="17" spans="2:18" ht="18" customHeight="1">
      <c r="B17" s="79"/>
      <c r="C17" s="19">
        <f>takenlijst!C23</f>
        <v>0</v>
      </c>
      <c r="D17" s="366">
        <f>takenlijst!D23</f>
        <v>0</v>
      </c>
      <c r="E17" s="369"/>
      <c r="F17" s="368">
        <f>takenlijst!F23</f>
        <v>0</v>
      </c>
      <c r="G17" s="19">
        <f>takenlijst!G23</f>
        <v>0</v>
      </c>
      <c r="H17" s="360">
        <f>takenlijst!H23</f>
        <v>0</v>
      </c>
      <c r="I17" s="361">
        <f>takenlijst!I23</f>
        <v>0</v>
      </c>
      <c r="J17" s="361">
        <f>takenlijst!J23</f>
        <v>0</v>
      </c>
      <c r="K17" s="362">
        <f>takenlijst!K23</f>
        <v>0</v>
      </c>
      <c r="L17" s="364">
        <f>takenlijst!L23</f>
        <v>0</v>
      </c>
      <c r="M17" s="21">
        <f t="shared" si="0"/>
        <v>0</v>
      </c>
      <c r="N17" s="81"/>
      <c r="P17" s="13"/>
      <c r="Q17" s="14"/>
      <c r="R17" s="2"/>
    </row>
    <row r="18" spans="2:18" ht="18" customHeight="1">
      <c r="B18" s="79"/>
      <c r="C18" s="19">
        <f>takenlijst!C31</f>
        <v>0</v>
      </c>
      <c r="D18" s="366">
        <f>takenlijst!D31</f>
        <v>0</v>
      </c>
      <c r="E18" s="369"/>
      <c r="F18" s="368">
        <f>takenlijst!F31</f>
        <v>0</v>
      </c>
      <c r="G18" s="19">
        <f>takenlijst!G31</f>
        <v>0</v>
      </c>
      <c r="H18" s="360">
        <f>takenlijst!H31</f>
        <v>0</v>
      </c>
      <c r="I18" s="361">
        <f>takenlijst!I31</f>
        <v>0</v>
      </c>
      <c r="J18" s="361">
        <f>takenlijst!J31</f>
        <v>0</v>
      </c>
      <c r="K18" s="362">
        <f>takenlijst!K31</f>
        <v>0</v>
      </c>
      <c r="L18" s="364">
        <f>takenlijst!L31</f>
        <v>0</v>
      </c>
      <c r="M18" s="21">
        <f t="shared" si="0"/>
        <v>0</v>
      </c>
      <c r="N18" s="81"/>
      <c r="P18" s="13"/>
      <c r="Q18" s="14"/>
      <c r="R18" s="2"/>
    </row>
    <row r="19" spans="2:18" ht="18" customHeight="1">
      <c r="B19" s="79"/>
      <c r="C19" s="19">
        <f>takenlijst!C18</f>
        <v>0</v>
      </c>
      <c r="D19" s="366">
        <f>takenlijst!D18</f>
        <v>0</v>
      </c>
      <c r="E19" s="369"/>
      <c r="F19" s="368">
        <f>takenlijst!F18</f>
        <v>0</v>
      </c>
      <c r="G19" s="19">
        <f>takenlijst!G18</f>
        <v>0</v>
      </c>
      <c r="H19" s="360">
        <f>takenlijst!H18</f>
        <v>0</v>
      </c>
      <c r="I19" s="361">
        <f>takenlijst!I18</f>
        <v>0</v>
      </c>
      <c r="J19" s="361">
        <f>takenlijst!J18</f>
        <v>0</v>
      </c>
      <c r="K19" s="362">
        <f>takenlijst!K18</f>
        <v>0</v>
      </c>
      <c r="L19" s="364">
        <f>takenlijst!L18</f>
        <v>0</v>
      </c>
      <c r="M19" s="21">
        <f t="shared" si="0"/>
        <v>0</v>
      </c>
      <c r="N19" s="81"/>
      <c r="P19" s="13"/>
      <c r="Q19" s="14"/>
      <c r="R19" s="2"/>
    </row>
    <row r="20" spans="2:18" ht="18" customHeight="1">
      <c r="B20" s="79"/>
      <c r="C20" s="19">
        <f>takenlijst!C24</f>
        <v>0</v>
      </c>
      <c r="D20" s="366" t="str">
        <f>takenlijst!D24</f>
        <v>Beantwoorden mail</v>
      </c>
      <c r="E20" s="369"/>
      <c r="F20" s="368">
        <f>takenlijst!F24</f>
        <v>0</v>
      </c>
      <c r="G20" s="19" t="str">
        <f>takenlijst!G24</f>
        <v>d</v>
      </c>
      <c r="H20" s="360">
        <f>takenlijst!H24</f>
        <v>25</v>
      </c>
      <c r="I20" s="361">
        <f>takenlijst!I24</f>
        <v>125</v>
      </c>
      <c r="J20" s="361">
        <f>takenlijst!J24</f>
        <v>2</v>
      </c>
      <c r="K20" s="362">
        <f>takenlijst!K24</f>
        <v>4.166666666666667</v>
      </c>
      <c r="L20" s="364">
        <f>takenlijst!L24</f>
        <v>0.6398867785375447</v>
      </c>
      <c r="M20" s="21">
        <f t="shared" si="0"/>
        <v>0.6398867785375447</v>
      </c>
      <c r="N20" s="81"/>
      <c r="P20" s="13"/>
      <c r="Q20" s="14"/>
      <c r="R20" s="2"/>
    </row>
    <row r="21" spans="2:18" ht="18" customHeight="1">
      <c r="B21" s="79"/>
      <c r="C21" s="19">
        <f>takenlijst!C27</f>
        <v>0</v>
      </c>
      <c r="D21" s="366">
        <f>takenlijst!D27</f>
        <v>0</v>
      </c>
      <c r="E21" s="369"/>
      <c r="F21" s="368">
        <f>takenlijst!F27</f>
        <v>0</v>
      </c>
      <c r="G21" s="19">
        <f>takenlijst!G27</f>
        <v>0</v>
      </c>
      <c r="H21" s="360">
        <f>takenlijst!H27</f>
        <v>0</v>
      </c>
      <c r="I21" s="361">
        <f>takenlijst!I27</f>
        <v>0</v>
      </c>
      <c r="J21" s="361">
        <f>takenlijst!J27</f>
        <v>0</v>
      </c>
      <c r="K21" s="362">
        <f>takenlijst!K27</f>
        <v>0</v>
      </c>
      <c r="L21" s="364">
        <f>takenlijst!L27</f>
        <v>0</v>
      </c>
      <c r="M21" s="21">
        <f t="shared" si="0"/>
        <v>0.6398867785375447</v>
      </c>
      <c r="N21" s="81"/>
      <c r="P21" s="13"/>
      <c r="Q21" s="14"/>
      <c r="R21" s="2"/>
    </row>
    <row r="22" spans="1:18" ht="18" customHeight="1">
      <c r="A22" s="202"/>
      <c r="B22" s="197"/>
      <c r="C22" s="19">
        <f>takenlijst!C32</f>
        <v>0</v>
      </c>
      <c r="D22" s="366">
        <f>takenlijst!D32</f>
        <v>0</v>
      </c>
      <c r="E22" s="369"/>
      <c r="F22" s="368">
        <f>takenlijst!F32</f>
        <v>0</v>
      </c>
      <c r="G22" s="19">
        <f>takenlijst!G32</f>
        <v>0</v>
      </c>
      <c r="H22" s="360">
        <f>takenlijst!H32</f>
        <v>0</v>
      </c>
      <c r="I22" s="361">
        <f>takenlijst!I32</f>
        <v>0</v>
      </c>
      <c r="J22" s="361">
        <f>takenlijst!J32</f>
        <v>0</v>
      </c>
      <c r="K22" s="362">
        <f>takenlijst!K32</f>
        <v>0</v>
      </c>
      <c r="L22" s="364">
        <f>takenlijst!L32</f>
        <v>0</v>
      </c>
      <c r="M22" s="21">
        <f t="shared" si="0"/>
        <v>0.6398867785375447</v>
      </c>
      <c r="N22" s="81"/>
      <c r="P22" s="13"/>
      <c r="Q22" s="14"/>
      <c r="R22" s="2"/>
    </row>
    <row r="23" spans="2:18" ht="18" customHeight="1">
      <c r="B23" s="79"/>
      <c r="C23" s="19">
        <f>takenlijst!C45</f>
        <v>0</v>
      </c>
      <c r="D23" s="366">
        <f>takenlijst!D45</f>
        <v>0</v>
      </c>
      <c r="E23" s="369"/>
      <c r="F23" s="368">
        <f>takenlijst!F45</f>
        <v>0</v>
      </c>
      <c r="G23" s="19">
        <f>takenlijst!G45</f>
        <v>0</v>
      </c>
      <c r="H23" s="360">
        <f>takenlijst!H45</f>
        <v>0</v>
      </c>
      <c r="I23" s="361">
        <f>takenlijst!I45</f>
        <v>0</v>
      </c>
      <c r="J23" s="361">
        <f>takenlijst!J45</f>
        <v>0</v>
      </c>
      <c r="K23" s="362">
        <f>takenlijst!K45</f>
        <v>0</v>
      </c>
      <c r="L23" s="364">
        <f>takenlijst!L45</f>
        <v>0</v>
      </c>
      <c r="M23" s="21">
        <f t="shared" si="0"/>
        <v>0.6398867785375447</v>
      </c>
      <c r="N23" s="81"/>
      <c r="P23" s="13"/>
      <c r="Q23" s="14"/>
      <c r="R23" s="2"/>
    </row>
    <row r="24" spans="2:18" ht="18" customHeight="1">
      <c r="B24" s="79"/>
      <c r="C24" s="19">
        <f>takenlijst!C21</f>
        <v>0</v>
      </c>
      <c r="D24" s="366" t="str">
        <f>takenlijst!D21</f>
        <v>Houden van functioneringsgesprek</v>
      </c>
      <c r="E24" s="369"/>
      <c r="F24" s="368">
        <f>takenlijst!F21</f>
        <v>0</v>
      </c>
      <c r="G24" s="19" t="str">
        <f>takenlijst!G21</f>
        <v>J</v>
      </c>
      <c r="H24" s="360">
        <f>takenlijst!H21</f>
        <v>15</v>
      </c>
      <c r="I24" s="361">
        <f>takenlijst!I21</f>
        <v>0.28680688336520077</v>
      </c>
      <c r="J24" s="361">
        <f>takenlijst!J21</f>
        <v>120</v>
      </c>
      <c r="K24" s="362">
        <f>takenlijst!K21</f>
        <v>0.5736137667304015</v>
      </c>
      <c r="L24" s="364">
        <f>takenlijst!L21</f>
        <v>0.08809148767629679</v>
      </c>
      <c r="M24" s="21">
        <f t="shared" si="0"/>
        <v>0.7279782662138415</v>
      </c>
      <c r="N24" s="81"/>
      <c r="P24" s="13"/>
      <c r="Q24" s="14"/>
      <c r="R24" s="2"/>
    </row>
    <row r="25" spans="2:18" ht="18" customHeight="1">
      <c r="B25" s="79"/>
      <c r="C25" s="19">
        <f>takenlijst!C14</f>
        <v>0</v>
      </c>
      <c r="D25" s="366" t="str">
        <f>takenlijst!D14</f>
        <v>Declaratieproces</v>
      </c>
      <c r="E25" s="369"/>
      <c r="F25" s="368">
        <f>takenlijst!F14</f>
        <v>0</v>
      </c>
      <c r="G25" s="19">
        <f>takenlijst!G14</f>
        <v>0</v>
      </c>
      <c r="H25" s="363">
        <f>takenlijst!H14</f>
        <v>0</v>
      </c>
      <c r="I25" s="363">
        <f>takenlijst!I14</f>
        <v>0</v>
      </c>
      <c r="J25" s="363">
        <f>takenlijst!J14</f>
        <v>0</v>
      </c>
      <c r="K25" s="362">
        <f>takenlijst!K14</f>
        <v>0</v>
      </c>
      <c r="L25" s="365">
        <f>takenlijst!L14</f>
        <v>0</v>
      </c>
      <c r="M25" s="21">
        <f t="shared" si="0"/>
        <v>0.7279782662138415</v>
      </c>
      <c r="N25" s="81"/>
      <c r="P25" s="13"/>
      <c r="Q25" s="14"/>
      <c r="R25" s="2"/>
    </row>
    <row r="26" spans="2:18" ht="18" customHeight="1">
      <c r="B26" s="79"/>
      <c r="C26" s="19">
        <f>takenlijst!C20</f>
        <v>0</v>
      </c>
      <c r="D26" s="366" t="str">
        <f>takenlijst!D20</f>
        <v>P&amp;O</v>
      </c>
      <c r="E26" s="369"/>
      <c r="F26" s="368">
        <f>takenlijst!F20</f>
        <v>0</v>
      </c>
      <c r="G26" s="19">
        <f>takenlijst!G20</f>
        <v>0</v>
      </c>
      <c r="H26" s="360">
        <f>takenlijst!H20</f>
        <v>0</v>
      </c>
      <c r="I26" s="361">
        <f>takenlijst!I20</f>
        <v>0</v>
      </c>
      <c r="J26" s="361">
        <f>takenlijst!J20</f>
        <v>0</v>
      </c>
      <c r="K26" s="362">
        <f>takenlijst!K20</f>
        <v>0</v>
      </c>
      <c r="L26" s="364">
        <f>takenlijst!L20</f>
        <v>0</v>
      </c>
      <c r="M26" s="21">
        <f t="shared" si="0"/>
        <v>0.7279782662138415</v>
      </c>
      <c r="N26" s="81"/>
      <c r="P26" s="13"/>
      <c r="Q26" s="14"/>
      <c r="R26" s="2"/>
    </row>
    <row r="27" spans="2:18" ht="18" customHeight="1">
      <c r="B27" s="79"/>
      <c r="C27" s="19">
        <f>takenlijst!C16</f>
        <v>0</v>
      </c>
      <c r="D27" s="366" t="str">
        <f>takenlijst!D16</f>
        <v>Verwerken retourinformatie</v>
      </c>
      <c r="E27" s="369"/>
      <c r="F27" s="368">
        <f>takenlijst!F16</f>
        <v>0</v>
      </c>
      <c r="G27" s="19" t="str">
        <f>takenlijst!G16</f>
        <v>m</v>
      </c>
      <c r="H27" s="360">
        <f>takenlijst!H16</f>
        <v>2</v>
      </c>
      <c r="I27" s="361">
        <f>takenlijst!I16</f>
        <v>0.46511627906976744</v>
      </c>
      <c r="J27" s="361">
        <f>takenlijst!J16</f>
        <v>60</v>
      </c>
      <c r="K27" s="362">
        <f>takenlijst!K16</f>
        <v>0.46511627906976744</v>
      </c>
      <c r="L27" s="364">
        <f>takenlijst!L16</f>
        <v>0.07142922179023754</v>
      </c>
      <c r="M27" s="21">
        <f t="shared" si="0"/>
        <v>0.7994074880040791</v>
      </c>
      <c r="N27" s="81"/>
      <c r="P27" s="13"/>
      <c r="Q27" s="14"/>
      <c r="R27" s="2"/>
    </row>
    <row r="28" spans="2:18" ht="18" customHeight="1">
      <c r="B28" s="79"/>
      <c r="C28" s="19">
        <f>takenlijst!C28</f>
        <v>0</v>
      </c>
      <c r="D28" s="366">
        <f>takenlijst!D28</f>
        <v>0</v>
      </c>
      <c r="E28" s="369"/>
      <c r="F28" s="368">
        <f>takenlijst!F28</f>
        <v>0</v>
      </c>
      <c r="G28" s="19">
        <f>takenlijst!G28</f>
        <v>0</v>
      </c>
      <c r="H28" s="360">
        <f>takenlijst!H28</f>
        <v>0</v>
      </c>
      <c r="I28" s="361">
        <f>takenlijst!I28</f>
        <v>0</v>
      </c>
      <c r="J28" s="361">
        <f>takenlijst!J28</f>
        <v>0</v>
      </c>
      <c r="K28" s="362">
        <f>takenlijst!K28</f>
        <v>0</v>
      </c>
      <c r="L28" s="364">
        <f>takenlijst!L28</f>
        <v>0</v>
      </c>
      <c r="M28" s="21">
        <f t="shared" si="0"/>
        <v>0.7994074880040791</v>
      </c>
      <c r="N28" s="81"/>
      <c r="P28" s="13"/>
      <c r="Q28" s="14"/>
      <c r="R28" s="2"/>
    </row>
    <row r="29" spans="2:18" ht="18" customHeight="1">
      <c r="B29" s="79"/>
      <c r="C29" s="19">
        <f>takenlijst!C29</f>
        <v>0</v>
      </c>
      <c r="D29" s="366">
        <f>takenlijst!D29</f>
        <v>0</v>
      </c>
      <c r="E29" s="369"/>
      <c r="F29" s="368">
        <f>takenlijst!F29</f>
        <v>0</v>
      </c>
      <c r="G29" s="19">
        <f>takenlijst!G29</f>
        <v>0</v>
      </c>
      <c r="H29" s="360">
        <f>takenlijst!H29</f>
        <v>0</v>
      </c>
      <c r="I29" s="361">
        <f>takenlijst!I29</f>
        <v>0</v>
      </c>
      <c r="J29" s="361">
        <f>takenlijst!J29</f>
        <v>0</v>
      </c>
      <c r="K29" s="362">
        <f>takenlijst!K29</f>
        <v>0</v>
      </c>
      <c r="L29" s="364">
        <f>takenlijst!L29</f>
        <v>0</v>
      </c>
      <c r="M29" s="21">
        <f t="shared" si="0"/>
        <v>0.7994074880040791</v>
      </c>
      <c r="N29" s="81"/>
      <c r="P29" s="13"/>
      <c r="Q29" s="14"/>
      <c r="R29" s="2"/>
    </row>
    <row r="30" spans="2:18" ht="18" customHeight="1">
      <c r="B30" s="79"/>
      <c r="C30" s="19">
        <f>takenlijst!C13</f>
        <v>0</v>
      </c>
      <c r="D30" s="366">
        <f>takenlijst!D13</f>
        <v>0</v>
      </c>
      <c r="E30" s="369"/>
      <c r="F30" s="368">
        <f>takenlijst!F13</f>
        <v>0</v>
      </c>
      <c r="G30" s="19">
        <f>takenlijst!G13</f>
        <v>0</v>
      </c>
      <c r="H30" s="363">
        <f>takenlijst!H13</f>
        <v>0</v>
      </c>
      <c r="I30" s="363">
        <f>takenlijst!I13</f>
        <v>0</v>
      </c>
      <c r="J30" s="363">
        <f>takenlijst!J13</f>
        <v>0</v>
      </c>
      <c r="K30" s="362">
        <f>takenlijst!K13</f>
        <v>0</v>
      </c>
      <c r="L30" s="365">
        <f>takenlijst!L13</f>
        <v>0</v>
      </c>
      <c r="M30" s="21">
        <f t="shared" si="0"/>
        <v>0.7994074880040791</v>
      </c>
      <c r="N30" s="81"/>
      <c r="P30" s="13"/>
      <c r="Q30" s="14"/>
      <c r="R30" s="2"/>
    </row>
    <row r="31" spans="2:18" ht="18" customHeight="1">
      <c r="B31" s="79"/>
      <c r="C31" s="19">
        <f>takenlijst!C17</f>
        <v>0</v>
      </c>
      <c r="D31" s="366" t="str">
        <f>takenlijst!D17</f>
        <v>Debiteurenbeheer</v>
      </c>
      <c r="E31" s="369"/>
      <c r="F31" s="368">
        <f>takenlijst!F17</f>
        <v>0</v>
      </c>
      <c r="G31" s="19" t="str">
        <f>takenlijst!G17</f>
        <v>w</v>
      </c>
      <c r="H31" s="360">
        <f>takenlijst!H17</f>
        <v>1</v>
      </c>
      <c r="I31" s="361">
        <f>takenlijst!I17</f>
        <v>1</v>
      </c>
      <c r="J31" s="361">
        <f>takenlijst!J17</f>
        <v>30</v>
      </c>
      <c r="K31" s="362">
        <f>takenlijst!K17</f>
        <v>0.5</v>
      </c>
      <c r="L31" s="364">
        <f>takenlijst!L17</f>
        <v>0.07678641342450536</v>
      </c>
      <c r="M31" s="21">
        <f t="shared" si="0"/>
        <v>0.8761939014285844</v>
      </c>
      <c r="N31" s="81"/>
      <c r="P31" s="13"/>
      <c r="Q31" s="14"/>
      <c r="R31" s="2"/>
    </row>
    <row r="32" spans="2:18" ht="18" customHeight="1">
      <c r="B32" s="79"/>
      <c r="C32" s="19">
        <f>takenlijst!C39</f>
        <v>0</v>
      </c>
      <c r="D32" s="366">
        <f>takenlijst!D39</f>
        <v>0</v>
      </c>
      <c r="E32" s="369"/>
      <c r="F32" s="368">
        <f>takenlijst!F39</f>
        <v>0</v>
      </c>
      <c r="G32" s="19">
        <f>takenlijst!G39</f>
        <v>0</v>
      </c>
      <c r="H32" s="360">
        <f>takenlijst!H39</f>
        <v>0</v>
      </c>
      <c r="I32" s="361">
        <f>takenlijst!I39</f>
        <v>0</v>
      </c>
      <c r="J32" s="361">
        <f>takenlijst!J39</f>
        <v>0</v>
      </c>
      <c r="K32" s="362">
        <f>takenlijst!K39</f>
        <v>0</v>
      </c>
      <c r="L32" s="364">
        <f>takenlijst!L39</f>
        <v>0</v>
      </c>
      <c r="M32" s="21">
        <f t="shared" si="0"/>
        <v>0.8761939014285844</v>
      </c>
      <c r="N32" s="81"/>
      <c r="P32" s="13"/>
      <c r="Q32" s="14"/>
      <c r="R32" s="2"/>
    </row>
    <row r="33" spans="2:18" ht="18" customHeight="1">
      <c r="B33" s="79"/>
      <c r="C33" s="19">
        <f>takenlijst!C34</f>
        <v>0</v>
      </c>
      <c r="D33" s="366">
        <f>takenlijst!D34</f>
        <v>0</v>
      </c>
      <c r="E33" s="369"/>
      <c r="F33" s="368">
        <f>takenlijst!F34</f>
        <v>0</v>
      </c>
      <c r="G33" s="19">
        <f>takenlijst!G34</f>
        <v>0</v>
      </c>
      <c r="H33" s="360">
        <f>takenlijst!H34</f>
        <v>0</v>
      </c>
      <c r="I33" s="361">
        <f>takenlijst!I34</f>
        <v>0</v>
      </c>
      <c r="J33" s="361">
        <f>takenlijst!J34</f>
        <v>0</v>
      </c>
      <c r="K33" s="362">
        <f>takenlijst!K34</f>
        <v>0</v>
      </c>
      <c r="L33" s="364">
        <f>takenlijst!L34</f>
        <v>0</v>
      </c>
      <c r="M33" s="21">
        <f t="shared" si="0"/>
        <v>0.8761939014285844</v>
      </c>
      <c r="N33" s="81"/>
      <c r="P33" s="13"/>
      <c r="Q33" s="14"/>
      <c r="R33" s="2"/>
    </row>
    <row r="34" spans="2:18" ht="18" customHeight="1">
      <c r="B34" s="79"/>
      <c r="C34" s="19">
        <f>takenlijst!C22</f>
        <v>0</v>
      </c>
      <c r="D34" s="366" t="str">
        <f>takenlijst!D22</f>
        <v>Beoordelingsgesprekken</v>
      </c>
      <c r="E34" s="369"/>
      <c r="F34" s="368">
        <f>takenlijst!F22</f>
        <v>0</v>
      </c>
      <c r="G34" s="19" t="str">
        <f>takenlijst!G22</f>
        <v>J</v>
      </c>
      <c r="H34" s="360">
        <f>takenlijst!H22</f>
        <v>15</v>
      </c>
      <c r="I34" s="361">
        <f>takenlijst!I22</f>
        <v>0.28680688336520077</v>
      </c>
      <c r="J34" s="361">
        <f>takenlijst!J22</f>
        <v>120</v>
      </c>
      <c r="K34" s="362">
        <f>takenlijst!K22</f>
        <v>0.5736137667304015</v>
      </c>
      <c r="L34" s="364">
        <f>takenlijst!L22</f>
        <v>0.08809148767629679</v>
      </c>
      <c r="M34" s="21">
        <f t="shared" si="0"/>
        <v>0.9642853891048813</v>
      </c>
      <c r="N34" s="81"/>
      <c r="P34" s="13"/>
      <c r="Q34" s="14"/>
      <c r="R34" s="2"/>
    </row>
    <row r="35" spans="2:18" ht="18" customHeight="1">
      <c r="B35" s="79"/>
      <c r="C35" s="19">
        <f>takenlijst!C36</f>
        <v>0</v>
      </c>
      <c r="D35" s="366">
        <f>takenlijst!D36</f>
        <v>0</v>
      </c>
      <c r="E35" s="369"/>
      <c r="F35" s="368">
        <f>takenlijst!F36</f>
        <v>0</v>
      </c>
      <c r="G35" s="19">
        <f>takenlijst!G36</f>
        <v>0</v>
      </c>
      <c r="H35" s="360">
        <f>takenlijst!H36</f>
        <v>0</v>
      </c>
      <c r="I35" s="361">
        <f>takenlijst!I36</f>
        <v>0</v>
      </c>
      <c r="J35" s="361">
        <f>takenlijst!J36</f>
        <v>0</v>
      </c>
      <c r="K35" s="362">
        <f>takenlijst!K36</f>
        <v>0</v>
      </c>
      <c r="L35" s="364">
        <f>takenlijst!L36</f>
        <v>0</v>
      </c>
      <c r="M35" s="21">
        <f t="shared" si="0"/>
        <v>0.9642853891048813</v>
      </c>
      <c r="N35" s="81"/>
      <c r="P35" s="13"/>
      <c r="Q35" s="14"/>
      <c r="R35" s="2"/>
    </row>
    <row r="36" spans="2:18" ht="18" customHeight="1">
      <c r="B36" s="79"/>
      <c r="C36" s="19">
        <f>takenlijst!C42</f>
        <v>0</v>
      </c>
      <c r="D36" s="366">
        <f>takenlijst!D42</f>
        <v>0</v>
      </c>
      <c r="E36" s="369"/>
      <c r="F36" s="368">
        <f>takenlijst!F42</f>
        <v>0</v>
      </c>
      <c r="G36" s="19">
        <f>takenlijst!G42</f>
        <v>0</v>
      </c>
      <c r="H36" s="360">
        <f>takenlijst!H42</f>
        <v>0</v>
      </c>
      <c r="I36" s="361">
        <f>takenlijst!I42</f>
        <v>0</v>
      </c>
      <c r="J36" s="361">
        <f>takenlijst!J42</f>
        <v>0</v>
      </c>
      <c r="K36" s="362">
        <f>takenlijst!K42</f>
        <v>0</v>
      </c>
      <c r="L36" s="364">
        <f>takenlijst!L42</f>
        <v>0</v>
      </c>
      <c r="M36" s="21">
        <f t="shared" si="0"/>
        <v>0.9642853891048813</v>
      </c>
      <c r="N36" s="81"/>
      <c r="P36" s="13"/>
      <c r="Q36" s="14"/>
      <c r="R36" s="2"/>
    </row>
    <row r="37" spans="1:18" ht="18" customHeight="1">
      <c r="A37" s="202"/>
      <c r="B37" s="197"/>
      <c r="C37" s="19">
        <f>takenlijst!C41</f>
        <v>0</v>
      </c>
      <c r="D37" s="366">
        <f>takenlijst!D41</f>
        <v>0</v>
      </c>
      <c r="E37" s="369"/>
      <c r="F37" s="368">
        <f>takenlijst!F41</f>
        <v>0</v>
      </c>
      <c r="G37" s="19">
        <f>takenlijst!G41</f>
        <v>0</v>
      </c>
      <c r="H37" s="360">
        <f>takenlijst!H41</f>
        <v>0</v>
      </c>
      <c r="I37" s="361">
        <f>takenlijst!I41</f>
        <v>0</v>
      </c>
      <c r="J37" s="361">
        <f>takenlijst!J41</f>
        <v>0</v>
      </c>
      <c r="K37" s="362">
        <f>takenlijst!K41</f>
        <v>0</v>
      </c>
      <c r="L37" s="364">
        <f>takenlijst!L41</f>
        <v>0</v>
      </c>
      <c r="M37" s="21">
        <f t="shared" si="0"/>
        <v>0.9642853891048813</v>
      </c>
      <c r="N37" s="81"/>
      <c r="P37" s="13"/>
      <c r="Q37" s="14"/>
      <c r="R37" s="2"/>
    </row>
    <row r="38" spans="2:18" ht="18" customHeight="1">
      <c r="B38" s="79"/>
      <c r="C38" s="19">
        <f>takenlijst!C38</f>
        <v>0</v>
      </c>
      <c r="D38" s="366">
        <f>takenlijst!D38</f>
        <v>0</v>
      </c>
      <c r="E38" s="369"/>
      <c r="F38" s="368">
        <f>takenlijst!F38</f>
        <v>0</v>
      </c>
      <c r="G38" s="19">
        <f>takenlijst!G38</f>
        <v>0</v>
      </c>
      <c r="H38" s="360">
        <f>takenlijst!H38</f>
        <v>0</v>
      </c>
      <c r="I38" s="361">
        <f>takenlijst!I38</f>
        <v>0</v>
      </c>
      <c r="J38" s="361">
        <f>takenlijst!J38</f>
        <v>0</v>
      </c>
      <c r="K38" s="362">
        <f>takenlijst!K38</f>
        <v>0</v>
      </c>
      <c r="L38" s="364">
        <f>takenlijst!L38</f>
        <v>0</v>
      </c>
      <c r="M38" s="21">
        <f t="shared" si="0"/>
        <v>0.9642853891048813</v>
      </c>
      <c r="N38" s="81"/>
      <c r="P38" s="13"/>
      <c r="Q38" s="14"/>
      <c r="R38" s="2"/>
    </row>
    <row r="39" spans="2:18" ht="18" customHeight="1">
      <c r="B39" s="79"/>
      <c r="C39" s="19">
        <f>takenlijst!C30</f>
        <v>0</v>
      </c>
      <c r="D39" s="366">
        <f>takenlijst!D30</f>
        <v>0</v>
      </c>
      <c r="E39" s="369"/>
      <c r="F39" s="368">
        <f>takenlijst!F30</f>
        <v>0</v>
      </c>
      <c r="G39" s="19">
        <f>takenlijst!G30</f>
        <v>0</v>
      </c>
      <c r="H39" s="360">
        <f>takenlijst!H30</f>
        <v>0</v>
      </c>
      <c r="I39" s="361">
        <f>takenlijst!I30</f>
        <v>0</v>
      </c>
      <c r="J39" s="361">
        <f>takenlijst!J30</f>
        <v>0</v>
      </c>
      <c r="K39" s="362">
        <f>takenlijst!K30</f>
        <v>0</v>
      </c>
      <c r="L39" s="364">
        <f>takenlijst!L30</f>
        <v>0</v>
      </c>
      <c r="M39" s="21">
        <f t="shared" si="0"/>
        <v>0.9642853891048813</v>
      </c>
      <c r="N39" s="81"/>
      <c r="P39" s="13"/>
      <c r="Q39" s="14"/>
      <c r="R39" s="2"/>
    </row>
    <row r="40" spans="2:18" ht="18" customHeight="1">
      <c r="B40" s="79"/>
      <c r="C40" s="19">
        <f>takenlijst!C44</f>
        <v>0</v>
      </c>
      <c r="D40" s="366">
        <f>takenlijst!D44</f>
        <v>0</v>
      </c>
      <c r="E40" s="369"/>
      <c r="F40" s="368">
        <f>takenlijst!F44</f>
        <v>0</v>
      </c>
      <c r="G40" s="19">
        <f>takenlijst!G44</f>
        <v>0</v>
      </c>
      <c r="H40" s="360">
        <f>takenlijst!H44</f>
        <v>0</v>
      </c>
      <c r="I40" s="361">
        <f>takenlijst!I44</f>
        <v>0</v>
      </c>
      <c r="J40" s="361">
        <f>takenlijst!J44</f>
        <v>0</v>
      </c>
      <c r="K40" s="362">
        <f>takenlijst!K44</f>
        <v>0</v>
      </c>
      <c r="L40" s="364">
        <f>takenlijst!L44</f>
        <v>0</v>
      </c>
      <c r="M40" s="21">
        <f t="shared" si="0"/>
        <v>0.9642853891048813</v>
      </c>
      <c r="N40" s="81"/>
      <c r="P40" s="13"/>
      <c r="Q40" s="14"/>
      <c r="R40" s="2"/>
    </row>
    <row r="41" spans="2:18" ht="18" customHeight="1">
      <c r="B41" s="79"/>
      <c r="C41" s="19">
        <f>takenlijst!C15</f>
        <v>0</v>
      </c>
      <c r="D41" s="366" t="str">
        <f>takenlijst!D15</f>
        <v>Wegwerken onvolledige declaraties</v>
      </c>
      <c r="E41" s="369"/>
      <c r="F41" s="368">
        <f>takenlijst!F15</f>
        <v>0</v>
      </c>
      <c r="G41" s="19" t="str">
        <f>takenlijst!G15</f>
        <v>m</v>
      </c>
      <c r="H41" s="360">
        <f>takenlijst!H15</f>
        <v>1</v>
      </c>
      <c r="I41" s="361">
        <f>takenlijst!I15</f>
        <v>0.23255813953488372</v>
      </c>
      <c r="J41" s="361">
        <f>takenlijst!J15</f>
        <v>60</v>
      </c>
      <c r="K41" s="362">
        <f>takenlijst!K15</f>
        <v>0.23255813953488372</v>
      </c>
      <c r="L41" s="364">
        <f>takenlijst!L15</f>
        <v>0.03571461089511877</v>
      </c>
      <c r="M41" s="21">
        <f t="shared" si="0"/>
        <v>1</v>
      </c>
      <c r="N41" s="81"/>
      <c r="P41" s="13"/>
      <c r="Q41" s="14"/>
      <c r="R41" s="2"/>
    </row>
    <row r="42" spans="2:18" ht="18" customHeight="1">
      <c r="B42" s="79"/>
      <c r="C42" s="19">
        <f>takenlijst!C40</f>
        <v>0</v>
      </c>
      <c r="D42" s="366">
        <f>takenlijst!D40</f>
        <v>0</v>
      </c>
      <c r="E42" s="369"/>
      <c r="F42" s="368">
        <f>takenlijst!F40</f>
        <v>0</v>
      </c>
      <c r="G42" s="19">
        <f>takenlijst!G40</f>
        <v>0</v>
      </c>
      <c r="H42" s="360">
        <f>takenlijst!H40</f>
        <v>0</v>
      </c>
      <c r="I42" s="361">
        <f>takenlijst!I40</f>
        <v>0</v>
      </c>
      <c r="J42" s="361">
        <f>takenlijst!J40</f>
        <v>0</v>
      </c>
      <c r="K42" s="362">
        <f>takenlijst!K40</f>
        <v>0</v>
      </c>
      <c r="L42" s="364">
        <f>takenlijst!L40</f>
        <v>0</v>
      </c>
      <c r="M42" s="21">
        <f t="shared" si="0"/>
        <v>1</v>
      </c>
      <c r="N42" s="81"/>
      <c r="P42" s="13"/>
      <c r="Q42" s="14"/>
      <c r="R42" s="2"/>
    </row>
    <row r="43" spans="2:18" ht="18" customHeight="1">
      <c r="B43" s="79"/>
      <c r="C43" s="19">
        <f>takenlijst!C33</f>
        <v>0</v>
      </c>
      <c r="D43" s="366">
        <f>takenlijst!D33</f>
        <v>0</v>
      </c>
      <c r="E43" s="369"/>
      <c r="F43" s="368">
        <f>takenlijst!F33</f>
        <v>0</v>
      </c>
      <c r="G43" s="19">
        <f>takenlijst!G33</f>
        <v>0</v>
      </c>
      <c r="H43" s="360">
        <f>takenlijst!H33</f>
        <v>0</v>
      </c>
      <c r="I43" s="361">
        <f>takenlijst!I33</f>
        <v>0</v>
      </c>
      <c r="J43" s="361">
        <f>takenlijst!J33</f>
        <v>0</v>
      </c>
      <c r="K43" s="362">
        <f>takenlijst!K33</f>
        <v>0</v>
      </c>
      <c r="L43" s="364">
        <f>takenlijst!L33</f>
        <v>0</v>
      </c>
      <c r="M43" s="21">
        <f t="shared" si="0"/>
        <v>1</v>
      </c>
      <c r="N43" s="81"/>
      <c r="P43" s="13"/>
      <c r="Q43" s="14"/>
      <c r="R43" s="2"/>
    </row>
    <row r="44" spans="2:18" ht="18" customHeight="1">
      <c r="B44" s="79"/>
      <c r="C44" s="19">
        <f>takenlijst!C37</f>
        <v>0</v>
      </c>
      <c r="D44" s="366">
        <f>takenlijst!D37</f>
        <v>0</v>
      </c>
      <c r="E44" s="369"/>
      <c r="F44" s="368">
        <f>takenlijst!F37</f>
        <v>0</v>
      </c>
      <c r="G44" s="19">
        <f>takenlijst!G37</f>
        <v>0</v>
      </c>
      <c r="H44" s="360">
        <f>takenlijst!H37</f>
        <v>0</v>
      </c>
      <c r="I44" s="361">
        <f>takenlijst!I37</f>
        <v>0</v>
      </c>
      <c r="J44" s="361">
        <f>takenlijst!J37</f>
        <v>0</v>
      </c>
      <c r="K44" s="362">
        <f>takenlijst!K37</f>
        <v>0</v>
      </c>
      <c r="L44" s="364">
        <f>takenlijst!L37</f>
        <v>0</v>
      </c>
      <c r="M44" s="21">
        <f t="shared" si="0"/>
        <v>1</v>
      </c>
      <c r="N44" s="81"/>
      <c r="P44" s="13"/>
      <c r="Q44" s="14"/>
      <c r="R44" s="2"/>
    </row>
    <row r="45" spans="2:18" ht="18" customHeight="1">
      <c r="B45" s="79"/>
      <c r="C45" s="19">
        <f>takenlijst!C43</f>
        <v>0</v>
      </c>
      <c r="D45" s="366">
        <f>takenlijst!D43</f>
        <v>0</v>
      </c>
      <c r="E45" s="369"/>
      <c r="F45" s="368">
        <f>takenlijst!F43</f>
        <v>0</v>
      </c>
      <c r="G45" s="19">
        <f>takenlijst!G43</f>
        <v>0</v>
      </c>
      <c r="H45" s="360">
        <f>takenlijst!H43</f>
        <v>0</v>
      </c>
      <c r="I45" s="361">
        <f>takenlijst!I43</f>
        <v>0</v>
      </c>
      <c r="J45" s="361">
        <f>takenlijst!J43</f>
        <v>0</v>
      </c>
      <c r="K45" s="362">
        <f>takenlijst!K43</f>
        <v>0</v>
      </c>
      <c r="L45" s="364">
        <f>takenlijst!L43</f>
        <v>0</v>
      </c>
      <c r="M45" s="21">
        <f t="shared" si="0"/>
        <v>1</v>
      </c>
      <c r="N45" s="81"/>
      <c r="P45" s="13"/>
      <c r="Q45" s="14"/>
      <c r="R45" s="2"/>
    </row>
    <row r="46" spans="2:18" ht="18" customHeight="1">
      <c r="B46" s="79"/>
      <c r="C46" s="19">
        <f>takenlijst!C111</f>
        <v>0</v>
      </c>
      <c r="D46" s="366">
        <f>takenlijst!D111</f>
        <v>0</v>
      </c>
      <c r="E46" s="369"/>
      <c r="F46" s="368">
        <f>takenlijst!F111</f>
        <v>0</v>
      </c>
      <c r="G46" s="19">
        <f>takenlijst!G111</f>
        <v>0</v>
      </c>
      <c r="H46" s="360">
        <f>takenlijst!H111</f>
        <v>0</v>
      </c>
      <c r="I46" s="361">
        <f>takenlijst!I111</f>
        <v>0</v>
      </c>
      <c r="J46" s="361">
        <f>takenlijst!J111</f>
        <v>0</v>
      </c>
      <c r="K46" s="362">
        <f>takenlijst!K111</f>
        <v>0</v>
      </c>
      <c r="L46" s="364">
        <f>takenlijst!L111</f>
        <v>0</v>
      </c>
      <c r="M46" s="21">
        <f t="shared" si="0"/>
        <v>1</v>
      </c>
      <c r="N46" s="81"/>
      <c r="P46" s="13"/>
      <c r="Q46" s="14"/>
      <c r="R46" s="2"/>
    </row>
    <row r="47" spans="2:18" ht="18" customHeight="1">
      <c r="B47" s="79"/>
      <c r="C47" s="19">
        <f>takenlijst!C35</f>
        <v>0</v>
      </c>
      <c r="D47" s="366">
        <f>takenlijst!D35</f>
        <v>0</v>
      </c>
      <c r="E47" s="369"/>
      <c r="F47" s="368">
        <f>takenlijst!F35</f>
        <v>0</v>
      </c>
      <c r="G47" s="19">
        <f>takenlijst!G35</f>
        <v>0</v>
      </c>
      <c r="H47" s="360">
        <f>takenlijst!H35</f>
        <v>0</v>
      </c>
      <c r="I47" s="361">
        <f>takenlijst!I35</f>
        <v>0</v>
      </c>
      <c r="J47" s="361">
        <f>takenlijst!J35</f>
        <v>0</v>
      </c>
      <c r="K47" s="362">
        <f>takenlijst!K35</f>
        <v>0</v>
      </c>
      <c r="L47" s="364">
        <f>takenlijst!L35</f>
        <v>0</v>
      </c>
      <c r="M47" s="21">
        <f t="shared" si="0"/>
        <v>1</v>
      </c>
      <c r="N47" s="81"/>
      <c r="P47" s="13"/>
      <c r="Q47" s="14"/>
      <c r="R47" s="2"/>
    </row>
    <row r="48" spans="2:18" ht="18" customHeight="1">
      <c r="B48" s="79"/>
      <c r="C48" s="19">
        <f>takenlijst!C46</f>
        <v>0</v>
      </c>
      <c r="D48" s="366">
        <f>takenlijst!D46</f>
        <v>0</v>
      </c>
      <c r="E48" s="369"/>
      <c r="F48" s="368">
        <f>takenlijst!F46</f>
        <v>0</v>
      </c>
      <c r="G48" s="19">
        <f>takenlijst!G46</f>
        <v>0</v>
      </c>
      <c r="H48" s="360">
        <f>takenlijst!H46</f>
        <v>0</v>
      </c>
      <c r="I48" s="361">
        <f>takenlijst!I46</f>
        <v>0</v>
      </c>
      <c r="J48" s="361">
        <f>takenlijst!J46</f>
        <v>0</v>
      </c>
      <c r="K48" s="362">
        <f>takenlijst!K46</f>
        <v>0</v>
      </c>
      <c r="L48" s="364">
        <f>takenlijst!L46</f>
        <v>0</v>
      </c>
      <c r="M48" s="21">
        <f t="shared" si="0"/>
        <v>1</v>
      </c>
      <c r="N48" s="81"/>
      <c r="P48" s="13"/>
      <c r="Q48" s="14"/>
      <c r="R48" s="2"/>
    </row>
    <row r="49" spans="2:18" ht="18" customHeight="1">
      <c r="B49" s="79"/>
      <c r="C49" s="19">
        <f>takenlijst!C47</f>
        <v>0</v>
      </c>
      <c r="D49" s="366">
        <f>takenlijst!D47</f>
        <v>0</v>
      </c>
      <c r="E49" s="369"/>
      <c r="F49" s="368">
        <f>takenlijst!F47</f>
        <v>0</v>
      </c>
      <c r="G49" s="19">
        <f>takenlijst!G47</f>
        <v>0</v>
      </c>
      <c r="H49" s="360">
        <f>takenlijst!H47</f>
        <v>0</v>
      </c>
      <c r="I49" s="361">
        <f>takenlijst!I47</f>
        <v>0</v>
      </c>
      <c r="J49" s="361">
        <f>takenlijst!J47</f>
        <v>0</v>
      </c>
      <c r="K49" s="362">
        <f>takenlijst!K47</f>
        <v>0</v>
      </c>
      <c r="L49" s="364">
        <f>takenlijst!L47</f>
        <v>0</v>
      </c>
      <c r="M49" s="21">
        <f t="shared" si="0"/>
        <v>1</v>
      </c>
      <c r="N49" s="81"/>
      <c r="P49" s="13"/>
      <c r="Q49" s="14"/>
      <c r="R49" s="2"/>
    </row>
    <row r="50" spans="2:18" ht="18" customHeight="1">
      <c r="B50" s="79"/>
      <c r="C50" s="19">
        <f>takenlijst!C48</f>
        <v>0</v>
      </c>
      <c r="D50" s="366">
        <f>takenlijst!D48</f>
        <v>0</v>
      </c>
      <c r="E50" s="369"/>
      <c r="F50" s="368">
        <f>takenlijst!F48</f>
        <v>0</v>
      </c>
      <c r="G50" s="19">
        <f>takenlijst!G48</f>
        <v>0</v>
      </c>
      <c r="H50" s="360">
        <f>takenlijst!H48</f>
        <v>0</v>
      </c>
      <c r="I50" s="361">
        <f>takenlijst!I48</f>
        <v>0</v>
      </c>
      <c r="J50" s="361">
        <f>takenlijst!J48</f>
        <v>0</v>
      </c>
      <c r="K50" s="362">
        <f>takenlijst!K48</f>
        <v>0</v>
      </c>
      <c r="L50" s="364">
        <f>takenlijst!L48</f>
        <v>0</v>
      </c>
      <c r="M50" s="21">
        <f t="shared" si="0"/>
        <v>1</v>
      </c>
      <c r="N50" s="81"/>
      <c r="P50" s="13"/>
      <c r="Q50" s="14"/>
      <c r="R50" s="2"/>
    </row>
    <row r="51" spans="2:18" ht="18" customHeight="1">
      <c r="B51" s="79"/>
      <c r="C51" s="19">
        <f>takenlijst!C49</f>
        <v>0</v>
      </c>
      <c r="D51" s="366">
        <f>takenlijst!D49</f>
        <v>0</v>
      </c>
      <c r="E51" s="369"/>
      <c r="F51" s="368">
        <f>takenlijst!F49</f>
        <v>0</v>
      </c>
      <c r="G51" s="19">
        <f>takenlijst!G49</f>
        <v>0</v>
      </c>
      <c r="H51" s="360">
        <f>takenlijst!H49</f>
        <v>0</v>
      </c>
      <c r="I51" s="361">
        <f>takenlijst!I49</f>
        <v>0</v>
      </c>
      <c r="J51" s="361">
        <f>takenlijst!J49</f>
        <v>0</v>
      </c>
      <c r="K51" s="362">
        <f>takenlijst!K49</f>
        <v>0</v>
      </c>
      <c r="L51" s="364">
        <f>takenlijst!L49</f>
        <v>0</v>
      </c>
      <c r="M51" s="21">
        <f t="shared" si="0"/>
        <v>1</v>
      </c>
      <c r="N51" s="81"/>
      <c r="P51" s="13"/>
      <c r="Q51" s="14"/>
      <c r="R51" s="2"/>
    </row>
    <row r="52" spans="2:18" ht="18" customHeight="1">
      <c r="B52" s="79"/>
      <c r="C52" s="19">
        <f>takenlijst!C50</f>
        <v>0</v>
      </c>
      <c r="D52" s="366">
        <f>takenlijst!D50</f>
        <v>0</v>
      </c>
      <c r="E52" s="369"/>
      <c r="F52" s="368">
        <f>takenlijst!F50</f>
        <v>0</v>
      </c>
      <c r="G52" s="19">
        <f>takenlijst!G50</f>
        <v>0</v>
      </c>
      <c r="H52" s="360">
        <f>takenlijst!H50</f>
        <v>0</v>
      </c>
      <c r="I52" s="361">
        <f>takenlijst!I50</f>
        <v>0</v>
      </c>
      <c r="J52" s="361">
        <f>takenlijst!J50</f>
        <v>0</v>
      </c>
      <c r="K52" s="362">
        <f>takenlijst!K50</f>
        <v>0</v>
      </c>
      <c r="L52" s="364">
        <f>takenlijst!L50</f>
        <v>0</v>
      </c>
      <c r="M52" s="21">
        <f t="shared" si="0"/>
        <v>1</v>
      </c>
      <c r="N52" s="81"/>
      <c r="P52" s="13"/>
      <c r="Q52" s="14"/>
      <c r="R52" s="2"/>
    </row>
    <row r="53" spans="2:18" ht="18" customHeight="1">
      <c r="B53" s="79"/>
      <c r="C53" s="19">
        <f>takenlijst!C51</f>
        <v>0</v>
      </c>
      <c r="D53" s="366">
        <f>takenlijst!D51</f>
        <v>0</v>
      </c>
      <c r="E53" s="369"/>
      <c r="F53" s="368">
        <f>takenlijst!F51</f>
        <v>0</v>
      </c>
      <c r="G53" s="19">
        <f>takenlijst!G51</f>
        <v>0</v>
      </c>
      <c r="H53" s="360">
        <f>takenlijst!H51</f>
        <v>0</v>
      </c>
      <c r="I53" s="361">
        <f>takenlijst!I51</f>
        <v>0</v>
      </c>
      <c r="J53" s="361">
        <f>takenlijst!J51</f>
        <v>0</v>
      </c>
      <c r="K53" s="362">
        <f>takenlijst!K51</f>
        <v>0</v>
      </c>
      <c r="L53" s="364">
        <f>takenlijst!L51</f>
        <v>0</v>
      </c>
      <c r="M53" s="21">
        <f t="shared" si="0"/>
        <v>1</v>
      </c>
      <c r="N53" s="81"/>
      <c r="P53" s="13"/>
      <c r="Q53" s="14"/>
      <c r="R53" s="2"/>
    </row>
    <row r="54" spans="2:18" ht="18" customHeight="1">
      <c r="B54" s="79"/>
      <c r="C54" s="19">
        <f>takenlijst!C52</f>
        <v>0</v>
      </c>
      <c r="D54" s="366">
        <f>takenlijst!D52</f>
        <v>0</v>
      </c>
      <c r="E54" s="369"/>
      <c r="F54" s="368">
        <f>takenlijst!F52</f>
        <v>0</v>
      </c>
      <c r="G54" s="19">
        <f>takenlijst!G52</f>
        <v>0</v>
      </c>
      <c r="H54" s="360">
        <f>takenlijst!H52</f>
        <v>0</v>
      </c>
      <c r="I54" s="361">
        <f>takenlijst!I52</f>
        <v>0</v>
      </c>
      <c r="J54" s="361">
        <f>takenlijst!J52</f>
        <v>0</v>
      </c>
      <c r="K54" s="362">
        <f>takenlijst!K52</f>
        <v>0</v>
      </c>
      <c r="L54" s="364">
        <f>takenlijst!L52</f>
        <v>0</v>
      </c>
      <c r="M54" s="21">
        <f t="shared" si="0"/>
        <v>1</v>
      </c>
      <c r="N54" s="81"/>
      <c r="P54" s="13"/>
      <c r="Q54" s="14"/>
      <c r="R54" s="2"/>
    </row>
    <row r="55" spans="2:18" ht="18" customHeight="1">
      <c r="B55" s="79"/>
      <c r="C55" s="19">
        <f>takenlijst!C53</f>
        <v>0</v>
      </c>
      <c r="D55" s="366">
        <f>takenlijst!D53</f>
        <v>0</v>
      </c>
      <c r="E55" s="369"/>
      <c r="F55" s="368">
        <f>takenlijst!F53</f>
        <v>0</v>
      </c>
      <c r="G55" s="19">
        <f>takenlijst!G53</f>
        <v>0</v>
      </c>
      <c r="H55" s="360">
        <f>takenlijst!H53</f>
        <v>0</v>
      </c>
      <c r="I55" s="361">
        <f>takenlijst!I53</f>
        <v>0</v>
      </c>
      <c r="J55" s="361">
        <f>takenlijst!J53</f>
        <v>0</v>
      </c>
      <c r="K55" s="362">
        <f>takenlijst!K53</f>
        <v>0</v>
      </c>
      <c r="L55" s="364">
        <f>takenlijst!L53</f>
        <v>0</v>
      </c>
      <c r="M55" s="21">
        <f t="shared" si="0"/>
        <v>1</v>
      </c>
      <c r="N55" s="81"/>
      <c r="P55" s="13"/>
      <c r="Q55" s="14"/>
      <c r="R55" s="2"/>
    </row>
    <row r="56" spans="2:18" ht="18" customHeight="1">
      <c r="B56" s="79"/>
      <c r="C56" s="19">
        <f>takenlijst!C54</f>
        <v>0</v>
      </c>
      <c r="D56" s="366">
        <f>takenlijst!D54</f>
        <v>0</v>
      </c>
      <c r="E56" s="369"/>
      <c r="F56" s="368">
        <f>takenlijst!F54</f>
        <v>0</v>
      </c>
      <c r="G56" s="19">
        <f>takenlijst!G54</f>
        <v>0</v>
      </c>
      <c r="H56" s="360">
        <f>takenlijst!H54</f>
        <v>0</v>
      </c>
      <c r="I56" s="361">
        <f>takenlijst!I54</f>
        <v>0</v>
      </c>
      <c r="J56" s="361">
        <f>takenlijst!J54</f>
        <v>0</v>
      </c>
      <c r="K56" s="362">
        <f>takenlijst!K54</f>
        <v>0</v>
      </c>
      <c r="L56" s="364">
        <f>takenlijst!L54</f>
        <v>0</v>
      </c>
      <c r="M56" s="21">
        <f t="shared" si="0"/>
        <v>1</v>
      </c>
      <c r="N56" s="81"/>
      <c r="P56" s="13"/>
      <c r="Q56" s="14"/>
      <c r="R56" s="2"/>
    </row>
    <row r="57" spans="2:18" ht="18" customHeight="1">
      <c r="B57" s="79"/>
      <c r="C57" s="19">
        <f>takenlijst!C55</f>
        <v>0</v>
      </c>
      <c r="D57" s="366">
        <f>takenlijst!D55</f>
        <v>0</v>
      </c>
      <c r="E57" s="369"/>
      <c r="F57" s="368">
        <f>takenlijst!F55</f>
        <v>0</v>
      </c>
      <c r="G57" s="19">
        <f>takenlijst!G55</f>
        <v>0</v>
      </c>
      <c r="H57" s="360">
        <f>takenlijst!H55</f>
        <v>0</v>
      </c>
      <c r="I57" s="361">
        <f>takenlijst!I55</f>
        <v>0</v>
      </c>
      <c r="J57" s="361">
        <f>takenlijst!J55</f>
        <v>0</v>
      </c>
      <c r="K57" s="362">
        <f>takenlijst!K55</f>
        <v>0</v>
      </c>
      <c r="L57" s="364">
        <f>takenlijst!L55</f>
        <v>0</v>
      </c>
      <c r="M57" s="21">
        <f t="shared" si="0"/>
        <v>1</v>
      </c>
      <c r="N57" s="81"/>
      <c r="P57" s="13"/>
      <c r="Q57" s="14"/>
      <c r="R57" s="2"/>
    </row>
    <row r="58" spans="2:18" ht="18" customHeight="1">
      <c r="B58" s="79"/>
      <c r="C58" s="19">
        <f>takenlijst!C56</f>
        <v>0</v>
      </c>
      <c r="D58" s="366">
        <f>takenlijst!D56</f>
        <v>0</v>
      </c>
      <c r="E58" s="369"/>
      <c r="F58" s="368">
        <f>takenlijst!F56</f>
        <v>0</v>
      </c>
      <c r="G58" s="19">
        <f>takenlijst!G56</f>
        <v>0</v>
      </c>
      <c r="H58" s="360">
        <f>takenlijst!H56</f>
        <v>0</v>
      </c>
      <c r="I58" s="361">
        <f>takenlijst!I56</f>
        <v>0</v>
      </c>
      <c r="J58" s="361">
        <f>takenlijst!J56</f>
        <v>0</v>
      </c>
      <c r="K58" s="362">
        <f>takenlijst!K56</f>
        <v>0</v>
      </c>
      <c r="L58" s="364">
        <f>takenlijst!L56</f>
        <v>0</v>
      </c>
      <c r="M58" s="21">
        <f t="shared" si="0"/>
        <v>1</v>
      </c>
      <c r="N58" s="81"/>
      <c r="P58" s="13"/>
      <c r="Q58" s="14"/>
      <c r="R58" s="2"/>
    </row>
    <row r="59" spans="2:18" ht="18" customHeight="1">
      <c r="B59" s="79"/>
      <c r="C59" s="19">
        <f>takenlijst!C57</f>
        <v>0</v>
      </c>
      <c r="D59" s="366">
        <f>takenlijst!D57</f>
        <v>0</v>
      </c>
      <c r="E59" s="369"/>
      <c r="F59" s="368">
        <f>takenlijst!F57</f>
        <v>0</v>
      </c>
      <c r="G59" s="19">
        <f>takenlijst!G57</f>
        <v>0</v>
      </c>
      <c r="H59" s="360">
        <f>takenlijst!H57</f>
        <v>0</v>
      </c>
      <c r="I59" s="361">
        <f>takenlijst!I57</f>
        <v>0</v>
      </c>
      <c r="J59" s="361">
        <f>takenlijst!J57</f>
        <v>0</v>
      </c>
      <c r="K59" s="362">
        <f>takenlijst!K57</f>
        <v>0</v>
      </c>
      <c r="L59" s="364">
        <f>takenlijst!L57</f>
        <v>0</v>
      </c>
      <c r="M59" s="21">
        <f t="shared" si="0"/>
        <v>1</v>
      </c>
      <c r="N59" s="81"/>
      <c r="P59" s="13"/>
      <c r="Q59" s="14"/>
      <c r="R59" s="2"/>
    </row>
    <row r="60" spans="2:18" ht="18" customHeight="1">
      <c r="B60" s="79"/>
      <c r="C60" s="19">
        <f>takenlijst!C58</f>
        <v>0</v>
      </c>
      <c r="D60" s="366">
        <f>takenlijst!D58</f>
        <v>0</v>
      </c>
      <c r="E60" s="369"/>
      <c r="F60" s="368">
        <f>takenlijst!F58</f>
        <v>0</v>
      </c>
      <c r="G60" s="19">
        <f>takenlijst!G58</f>
        <v>0</v>
      </c>
      <c r="H60" s="360">
        <f>takenlijst!H58</f>
        <v>0</v>
      </c>
      <c r="I60" s="361">
        <f>takenlijst!I58</f>
        <v>0</v>
      </c>
      <c r="J60" s="361">
        <f>takenlijst!J58</f>
        <v>0</v>
      </c>
      <c r="K60" s="362">
        <f>takenlijst!K58</f>
        <v>0</v>
      </c>
      <c r="L60" s="364">
        <f>takenlijst!L58</f>
        <v>0</v>
      </c>
      <c r="M60" s="21">
        <f t="shared" si="0"/>
        <v>1</v>
      </c>
      <c r="N60" s="81"/>
      <c r="P60" s="13"/>
      <c r="Q60" s="14"/>
      <c r="R60" s="2"/>
    </row>
    <row r="61" spans="2:18" ht="18" customHeight="1">
      <c r="B61" s="79"/>
      <c r="C61" s="19">
        <f>takenlijst!C59</f>
        <v>0</v>
      </c>
      <c r="D61" s="366">
        <f>takenlijst!D59</f>
        <v>0</v>
      </c>
      <c r="E61" s="369"/>
      <c r="F61" s="368">
        <f>takenlijst!F59</f>
        <v>0</v>
      </c>
      <c r="G61" s="19">
        <f>takenlijst!G59</f>
        <v>0</v>
      </c>
      <c r="H61" s="360">
        <f>takenlijst!H59</f>
        <v>0</v>
      </c>
      <c r="I61" s="361">
        <f>takenlijst!I59</f>
        <v>0</v>
      </c>
      <c r="J61" s="361">
        <f>takenlijst!J59</f>
        <v>0</v>
      </c>
      <c r="K61" s="362">
        <f>takenlijst!K59</f>
        <v>0</v>
      </c>
      <c r="L61" s="364">
        <f>takenlijst!L59</f>
        <v>0</v>
      </c>
      <c r="M61" s="21">
        <f t="shared" si="0"/>
        <v>1</v>
      </c>
      <c r="N61" s="81"/>
      <c r="P61" s="13"/>
      <c r="Q61" s="14"/>
      <c r="R61" s="2"/>
    </row>
    <row r="62" spans="2:18" ht="18" customHeight="1">
      <c r="B62" s="79"/>
      <c r="C62" s="19">
        <f>takenlijst!C60</f>
        <v>0</v>
      </c>
      <c r="D62" s="366">
        <f>takenlijst!D60</f>
        <v>0</v>
      </c>
      <c r="E62" s="369"/>
      <c r="F62" s="368">
        <f>takenlijst!F60</f>
        <v>0</v>
      </c>
      <c r="G62" s="19">
        <f>takenlijst!G60</f>
        <v>0</v>
      </c>
      <c r="H62" s="360">
        <f>takenlijst!H60</f>
        <v>0</v>
      </c>
      <c r="I62" s="361">
        <f>takenlijst!I60</f>
        <v>0</v>
      </c>
      <c r="J62" s="361">
        <f>takenlijst!J60</f>
        <v>0</v>
      </c>
      <c r="K62" s="362">
        <f>takenlijst!K60</f>
        <v>0</v>
      </c>
      <c r="L62" s="364">
        <f>takenlijst!L60</f>
        <v>0</v>
      </c>
      <c r="M62" s="21">
        <f t="shared" si="0"/>
        <v>1</v>
      </c>
      <c r="N62" s="81"/>
      <c r="P62" s="13"/>
      <c r="Q62" s="14"/>
      <c r="R62" s="2"/>
    </row>
    <row r="63" spans="2:17" ht="18" customHeight="1">
      <c r="B63" s="79"/>
      <c r="C63" s="19">
        <f>takenlijst!C61</f>
        <v>0</v>
      </c>
      <c r="D63" s="366">
        <f>takenlijst!D61</f>
        <v>0</v>
      </c>
      <c r="E63" s="369"/>
      <c r="F63" s="368">
        <f>takenlijst!F61</f>
        <v>0</v>
      </c>
      <c r="G63" s="19">
        <f>takenlijst!G61</f>
        <v>0</v>
      </c>
      <c r="H63" s="360">
        <f>takenlijst!H61</f>
        <v>0</v>
      </c>
      <c r="I63" s="361">
        <f>takenlijst!I61</f>
        <v>0</v>
      </c>
      <c r="J63" s="361">
        <f>takenlijst!J61</f>
        <v>0</v>
      </c>
      <c r="K63" s="362">
        <f>takenlijst!K61</f>
        <v>0</v>
      </c>
      <c r="L63" s="364">
        <f>takenlijst!L61</f>
        <v>0</v>
      </c>
      <c r="M63" s="21">
        <f t="shared" si="0"/>
        <v>1</v>
      </c>
      <c r="N63" s="81"/>
      <c r="P63" s="13"/>
      <c r="Q63" s="14"/>
    </row>
    <row r="64" spans="2:14" ht="18" customHeight="1">
      <c r="B64" s="79"/>
      <c r="C64" s="19">
        <f>takenlijst!C62</f>
        <v>0</v>
      </c>
      <c r="D64" s="366">
        <f>takenlijst!D62</f>
        <v>0</v>
      </c>
      <c r="E64" s="369"/>
      <c r="F64" s="368">
        <f>takenlijst!F62</f>
        <v>0</v>
      </c>
      <c r="G64" s="19">
        <f>takenlijst!G62</f>
        <v>0</v>
      </c>
      <c r="H64" s="360">
        <f>takenlijst!H62</f>
        <v>0</v>
      </c>
      <c r="I64" s="361">
        <f>takenlijst!I62</f>
        <v>0</v>
      </c>
      <c r="J64" s="361">
        <f>takenlijst!J62</f>
        <v>0</v>
      </c>
      <c r="K64" s="362">
        <f>takenlijst!K62</f>
        <v>0</v>
      </c>
      <c r="L64" s="364">
        <f>takenlijst!L62</f>
        <v>0</v>
      </c>
      <c r="M64" s="21">
        <f t="shared" si="0"/>
        <v>1</v>
      </c>
      <c r="N64" s="81"/>
    </row>
    <row r="65" spans="2:14" ht="18" customHeight="1">
      <c r="B65" s="79"/>
      <c r="C65" s="19">
        <f>takenlijst!C63</f>
        <v>0</v>
      </c>
      <c r="D65" s="366">
        <f>takenlijst!D63</f>
        <v>0</v>
      </c>
      <c r="E65" s="369"/>
      <c r="F65" s="368">
        <f>takenlijst!F63</f>
        <v>0</v>
      </c>
      <c r="G65" s="19">
        <f>takenlijst!G63</f>
        <v>0</v>
      </c>
      <c r="H65" s="360">
        <f>takenlijst!H63</f>
        <v>0</v>
      </c>
      <c r="I65" s="361">
        <f>takenlijst!I63</f>
        <v>0</v>
      </c>
      <c r="J65" s="361">
        <f>takenlijst!J63</f>
        <v>0</v>
      </c>
      <c r="K65" s="362">
        <f>takenlijst!K63</f>
        <v>0</v>
      </c>
      <c r="L65" s="364">
        <f>takenlijst!L63</f>
        <v>0</v>
      </c>
      <c r="M65" s="21">
        <f t="shared" si="0"/>
        <v>1</v>
      </c>
      <c r="N65" s="81"/>
    </row>
    <row r="66" spans="2:14" ht="18" customHeight="1">
      <c r="B66" s="79"/>
      <c r="C66" s="19">
        <f>takenlijst!C64</f>
        <v>0</v>
      </c>
      <c r="D66" s="366">
        <f>takenlijst!D64</f>
        <v>0</v>
      </c>
      <c r="E66" s="369"/>
      <c r="F66" s="368">
        <f>takenlijst!F64</f>
        <v>0</v>
      </c>
      <c r="G66" s="19">
        <f>takenlijst!G64</f>
        <v>0</v>
      </c>
      <c r="H66" s="360">
        <f>takenlijst!H64</f>
        <v>0</v>
      </c>
      <c r="I66" s="361">
        <f>takenlijst!I64</f>
        <v>0</v>
      </c>
      <c r="J66" s="361">
        <f>takenlijst!J64</f>
        <v>0</v>
      </c>
      <c r="K66" s="362">
        <f>takenlijst!K64</f>
        <v>0</v>
      </c>
      <c r="L66" s="364">
        <f>takenlijst!L64</f>
        <v>0</v>
      </c>
      <c r="M66" s="21">
        <f t="shared" si="0"/>
        <v>1</v>
      </c>
      <c r="N66" s="81"/>
    </row>
    <row r="67" spans="2:14" ht="18" customHeight="1">
      <c r="B67" s="79"/>
      <c r="C67" s="19">
        <f>takenlijst!C65</f>
        <v>0</v>
      </c>
      <c r="D67" s="366">
        <f>takenlijst!D65</f>
        <v>0</v>
      </c>
      <c r="E67" s="369"/>
      <c r="F67" s="368">
        <f>takenlijst!F65</f>
        <v>0</v>
      </c>
      <c r="G67" s="19">
        <f>takenlijst!G65</f>
        <v>0</v>
      </c>
      <c r="H67" s="360">
        <f>takenlijst!H65</f>
        <v>0</v>
      </c>
      <c r="I67" s="361">
        <f>takenlijst!I65</f>
        <v>0</v>
      </c>
      <c r="J67" s="361">
        <f>takenlijst!J65</f>
        <v>0</v>
      </c>
      <c r="K67" s="362">
        <f>takenlijst!K65</f>
        <v>0</v>
      </c>
      <c r="L67" s="364">
        <f>takenlijst!L65</f>
        <v>0</v>
      </c>
      <c r="M67" s="21">
        <f t="shared" si="0"/>
        <v>1</v>
      </c>
      <c r="N67" s="81"/>
    </row>
    <row r="68" spans="2:14" ht="18" customHeight="1">
      <c r="B68" s="79"/>
      <c r="C68" s="19">
        <f>takenlijst!C66</f>
        <v>0</v>
      </c>
      <c r="D68" s="366">
        <f>takenlijst!D66</f>
        <v>0</v>
      </c>
      <c r="E68" s="369"/>
      <c r="F68" s="368">
        <f>takenlijst!F66</f>
        <v>0</v>
      </c>
      <c r="G68" s="19">
        <f>takenlijst!G66</f>
        <v>0</v>
      </c>
      <c r="H68" s="360">
        <f>takenlijst!H66</f>
        <v>0</v>
      </c>
      <c r="I68" s="361">
        <f>takenlijst!I66</f>
        <v>0</v>
      </c>
      <c r="J68" s="361">
        <f>takenlijst!J66</f>
        <v>0</v>
      </c>
      <c r="K68" s="362">
        <f>takenlijst!K66</f>
        <v>0</v>
      </c>
      <c r="L68" s="364">
        <f>takenlijst!L66</f>
        <v>0</v>
      </c>
      <c r="M68" s="21">
        <f t="shared" si="0"/>
        <v>1</v>
      </c>
      <c r="N68" s="81"/>
    </row>
    <row r="69" spans="2:14" ht="18" customHeight="1">
      <c r="B69" s="79"/>
      <c r="C69" s="19">
        <f>takenlijst!C67</f>
        <v>0</v>
      </c>
      <c r="D69" s="366">
        <f>takenlijst!D67</f>
        <v>0</v>
      </c>
      <c r="E69" s="369"/>
      <c r="F69" s="368">
        <f>takenlijst!F67</f>
        <v>0</v>
      </c>
      <c r="G69" s="19">
        <f>takenlijst!G67</f>
        <v>0</v>
      </c>
      <c r="H69" s="360">
        <f>takenlijst!H67</f>
        <v>0</v>
      </c>
      <c r="I69" s="361">
        <f>takenlijst!I67</f>
        <v>0</v>
      </c>
      <c r="J69" s="361">
        <f>takenlijst!J67</f>
        <v>0</v>
      </c>
      <c r="K69" s="362">
        <f>takenlijst!K67</f>
        <v>0</v>
      </c>
      <c r="L69" s="364">
        <f>takenlijst!L67</f>
        <v>0</v>
      </c>
      <c r="M69" s="21">
        <f t="shared" si="0"/>
        <v>1</v>
      </c>
      <c r="N69" s="81"/>
    </row>
    <row r="70" spans="2:14" ht="18" customHeight="1">
      <c r="B70" s="79"/>
      <c r="C70" s="19">
        <f>takenlijst!C68</f>
        <v>0</v>
      </c>
      <c r="D70" s="366">
        <f>takenlijst!D68</f>
        <v>0</v>
      </c>
      <c r="E70" s="369"/>
      <c r="F70" s="368">
        <f>takenlijst!F68</f>
        <v>0</v>
      </c>
      <c r="G70" s="19">
        <f>takenlijst!G68</f>
        <v>0</v>
      </c>
      <c r="H70" s="360">
        <f>takenlijst!H68</f>
        <v>0</v>
      </c>
      <c r="I70" s="361">
        <f>takenlijst!I68</f>
        <v>0</v>
      </c>
      <c r="J70" s="361">
        <f>takenlijst!J68</f>
        <v>0</v>
      </c>
      <c r="K70" s="362">
        <f>takenlijst!K68</f>
        <v>0</v>
      </c>
      <c r="L70" s="364">
        <f>takenlijst!L68</f>
        <v>0</v>
      </c>
      <c r="M70" s="21">
        <f t="shared" si="0"/>
        <v>1</v>
      </c>
      <c r="N70" s="81"/>
    </row>
    <row r="71" spans="2:14" ht="18" customHeight="1">
      <c r="B71" s="79"/>
      <c r="C71" s="19">
        <f>takenlijst!C69</f>
        <v>0</v>
      </c>
      <c r="D71" s="366">
        <f>takenlijst!D69</f>
        <v>0</v>
      </c>
      <c r="E71" s="369"/>
      <c r="F71" s="368">
        <f>takenlijst!F69</f>
        <v>0</v>
      </c>
      <c r="G71" s="19">
        <f>takenlijst!G69</f>
        <v>0</v>
      </c>
      <c r="H71" s="360">
        <f>takenlijst!H69</f>
        <v>0</v>
      </c>
      <c r="I71" s="361">
        <f>takenlijst!I69</f>
        <v>0</v>
      </c>
      <c r="J71" s="361">
        <f>takenlijst!J69</f>
        <v>0</v>
      </c>
      <c r="K71" s="362">
        <f>takenlijst!K69</f>
        <v>0</v>
      </c>
      <c r="L71" s="364">
        <f>takenlijst!L69</f>
        <v>0</v>
      </c>
      <c r="M71" s="21">
        <f t="shared" si="0"/>
        <v>1</v>
      </c>
      <c r="N71" s="81"/>
    </row>
    <row r="72" spans="2:14" ht="18" customHeight="1">
      <c r="B72" s="79"/>
      <c r="C72" s="19">
        <f>takenlijst!C70</f>
        <v>0</v>
      </c>
      <c r="D72" s="366">
        <f>takenlijst!D70</f>
        <v>0</v>
      </c>
      <c r="E72" s="369"/>
      <c r="F72" s="368">
        <f>takenlijst!F70</f>
        <v>0</v>
      </c>
      <c r="G72" s="19">
        <f>takenlijst!G70</f>
        <v>0</v>
      </c>
      <c r="H72" s="360">
        <f>takenlijst!H70</f>
        <v>0</v>
      </c>
      <c r="I72" s="361">
        <f>takenlijst!I70</f>
        <v>0</v>
      </c>
      <c r="J72" s="361">
        <f>takenlijst!J70</f>
        <v>0</v>
      </c>
      <c r="K72" s="362">
        <f>takenlijst!K70</f>
        <v>0</v>
      </c>
      <c r="L72" s="364">
        <f>takenlijst!L70</f>
        <v>0</v>
      </c>
      <c r="M72" s="21">
        <f t="shared" si="0"/>
        <v>1</v>
      </c>
      <c r="N72" s="81"/>
    </row>
    <row r="73" spans="2:14" ht="18" customHeight="1">
      <c r="B73" s="79"/>
      <c r="C73" s="19">
        <f>takenlijst!C71</f>
        <v>0</v>
      </c>
      <c r="D73" s="366">
        <f>takenlijst!D71</f>
        <v>0</v>
      </c>
      <c r="E73" s="369"/>
      <c r="F73" s="368">
        <f>takenlijst!F71</f>
        <v>0</v>
      </c>
      <c r="G73" s="19">
        <f>takenlijst!G71</f>
        <v>0</v>
      </c>
      <c r="H73" s="360">
        <f>takenlijst!H71</f>
        <v>0</v>
      </c>
      <c r="I73" s="361">
        <f>takenlijst!I71</f>
        <v>0</v>
      </c>
      <c r="J73" s="361">
        <f>takenlijst!J71</f>
        <v>0</v>
      </c>
      <c r="K73" s="362">
        <f>takenlijst!K71</f>
        <v>0</v>
      </c>
      <c r="L73" s="364">
        <f>takenlijst!L71</f>
        <v>0</v>
      </c>
      <c r="M73" s="21">
        <f t="shared" si="0"/>
        <v>1</v>
      </c>
      <c r="N73" s="81"/>
    </row>
    <row r="74" spans="2:14" ht="18" customHeight="1">
      <c r="B74" s="79"/>
      <c r="C74" s="19">
        <f>takenlijst!C72</f>
        <v>0</v>
      </c>
      <c r="D74" s="366">
        <f>takenlijst!D72</f>
        <v>0</v>
      </c>
      <c r="E74" s="369"/>
      <c r="F74" s="368">
        <f>takenlijst!F72</f>
        <v>0</v>
      </c>
      <c r="G74" s="19">
        <f>takenlijst!G72</f>
        <v>0</v>
      </c>
      <c r="H74" s="360">
        <f>takenlijst!H72</f>
        <v>0</v>
      </c>
      <c r="I74" s="361">
        <f>takenlijst!I72</f>
        <v>0</v>
      </c>
      <c r="J74" s="361">
        <f>takenlijst!J72</f>
        <v>0</v>
      </c>
      <c r="K74" s="362">
        <f>takenlijst!K72</f>
        <v>0</v>
      </c>
      <c r="L74" s="364">
        <f>takenlijst!L72</f>
        <v>0</v>
      </c>
      <c r="M74" s="21">
        <f t="shared" si="0"/>
        <v>1</v>
      </c>
      <c r="N74" s="81"/>
    </row>
    <row r="75" spans="2:14" ht="18" customHeight="1">
      <c r="B75" s="79"/>
      <c r="C75" s="19">
        <f>takenlijst!C73</f>
        <v>0</v>
      </c>
      <c r="D75" s="366">
        <f>takenlijst!D73</f>
        <v>0</v>
      </c>
      <c r="E75" s="369"/>
      <c r="F75" s="368">
        <f>takenlijst!F73</f>
        <v>0</v>
      </c>
      <c r="G75" s="19">
        <f>takenlijst!G73</f>
        <v>0</v>
      </c>
      <c r="H75" s="360">
        <f>takenlijst!H73</f>
        <v>0</v>
      </c>
      <c r="I75" s="361">
        <f>takenlijst!I73</f>
        <v>0</v>
      </c>
      <c r="J75" s="361">
        <f>takenlijst!J73</f>
        <v>0</v>
      </c>
      <c r="K75" s="362">
        <f>takenlijst!K73</f>
        <v>0</v>
      </c>
      <c r="L75" s="364">
        <f>takenlijst!L73</f>
        <v>0</v>
      </c>
      <c r="M75" s="21">
        <f t="shared" si="0"/>
        <v>1</v>
      </c>
      <c r="N75" s="81"/>
    </row>
    <row r="76" spans="2:14" ht="18" customHeight="1">
      <c r="B76" s="79"/>
      <c r="C76" s="19">
        <f>takenlijst!C74</f>
        <v>0</v>
      </c>
      <c r="D76" s="366">
        <f>takenlijst!D74</f>
        <v>0</v>
      </c>
      <c r="E76" s="369"/>
      <c r="F76" s="368">
        <f>takenlijst!F74</f>
        <v>0</v>
      </c>
      <c r="G76" s="19">
        <f>takenlijst!G74</f>
        <v>0</v>
      </c>
      <c r="H76" s="360">
        <f>takenlijst!H74</f>
        <v>0</v>
      </c>
      <c r="I76" s="361">
        <f>takenlijst!I74</f>
        <v>0</v>
      </c>
      <c r="J76" s="361">
        <f>takenlijst!J74</f>
        <v>0</v>
      </c>
      <c r="K76" s="362">
        <f>takenlijst!K74</f>
        <v>0</v>
      </c>
      <c r="L76" s="364">
        <f>takenlijst!L74</f>
        <v>0</v>
      </c>
      <c r="M76" s="21">
        <f t="shared" si="0"/>
        <v>1</v>
      </c>
      <c r="N76" s="81"/>
    </row>
    <row r="77" spans="2:14" ht="18" customHeight="1">
      <c r="B77" s="79"/>
      <c r="C77" s="19">
        <f>takenlijst!C75</f>
        <v>0</v>
      </c>
      <c r="D77" s="366">
        <f>takenlijst!D75</f>
        <v>0</v>
      </c>
      <c r="E77" s="369"/>
      <c r="F77" s="368">
        <f>takenlijst!F75</f>
        <v>0</v>
      </c>
      <c r="G77" s="19">
        <f>takenlijst!G75</f>
        <v>0</v>
      </c>
      <c r="H77" s="360">
        <f>takenlijst!H75</f>
        <v>0</v>
      </c>
      <c r="I77" s="361">
        <f>takenlijst!I75</f>
        <v>0</v>
      </c>
      <c r="J77" s="361">
        <f>takenlijst!J75</f>
        <v>0</v>
      </c>
      <c r="K77" s="362">
        <f>takenlijst!K75</f>
        <v>0</v>
      </c>
      <c r="L77" s="364">
        <f>takenlijst!L75</f>
        <v>0</v>
      </c>
      <c r="M77" s="21">
        <f t="shared" si="0"/>
        <v>1</v>
      </c>
      <c r="N77" s="116"/>
    </row>
    <row r="78" spans="2:14" ht="18" customHeight="1">
      <c r="B78" s="79"/>
      <c r="C78" s="19">
        <f>takenlijst!C76</f>
        <v>0</v>
      </c>
      <c r="D78" s="366">
        <f>takenlijst!D76</f>
        <v>0</v>
      </c>
      <c r="E78" s="369"/>
      <c r="F78" s="368">
        <f>takenlijst!F76</f>
        <v>0</v>
      </c>
      <c r="G78" s="19">
        <f>takenlijst!G76</f>
        <v>0</v>
      </c>
      <c r="H78" s="360">
        <f>takenlijst!H76</f>
        <v>0</v>
      </c>
      <c r="I78" s="361">
        <f>takenlijst!I76</f>
        <v>0</v>
      </c>
      <c r="J78" s="361">
        <f>takenlijst!J76</f>
        <v>0</v>
      </c>
      <c r="K78" s="362">
        <f>takenlijst!K76</f>
        <v>0</v>
      </c>
      <c r="L78" s="364">
        <f>takenlijst!L76</f>
        <v>0</v>
      </c>
      <c r="M78" s="21">
        <f t="shared" si="0"/>
        <v>1</v>
      </c>
      <c r="N78" s="81"/>
    </row>
    <row r="79" spans="2:14" ht="18" customHeight="1">
      <c r="B79" s="79"/>
      <c r="C79" s="19">
        <f>takenlijst!C77</f>
        <v>0</v>
      </c>
      <c r="D79" s="366">
        <f>takenlijst!D77</f>
        <v>0</v>
      </c>
      <c r="E79" s="369"/>
      <c r="F79" s="368">
        <f>takenlijst!F77</f>
        <v>0</v>
      </c>
      <c r="G79" s="19">
        <f>takenlijst!G77</f>
        <v>0</v>
      </c>
      <c r="H79" s="360">
        <f>takenlijst!H77</f>
        <v>0</v>
      </c>
      <c r="I79" s="361">
        <f>takenlijst!I77</f>
        <v>0</v>
      </c>
      <c r="J79" s="361">
        <f>takenlijst!J77</f>
        <v>0</v>
      </c>
      <c r="K79" s="362">
        <f>takenlijst!K77</f>
        <v>0</v>
      </c>
      <c r="L79" s="364">
        <f>takenlijst!L77</f>
        <v>0</v>
      </c>
      <c r="M79" s="21">
        <f t="shared" si="0"/>
        <v>1</v>
      </c>
      <c r="N79" s="81"/>
    </row>
    <row r="80" spans="2:14" ht="18" customHeight="1">
      <c r="B80" s="79"/>
      <c r="C80" s="19">
        <f>takenlijst!C78</f>
        <v>0</v>
      </c>
      <c r="D80" s="366">
        <f>takenlijst!D78</f>
        <v>0</v>
      </c>
      <c r="E80" s="369"/>
      <c r="F80" s="368">
        <f>takenlijst!F78</f>
        <v>0</v>
      </c>
      <c r="G80" s="19">
        <f>takenlijst!G78</f>
        <v>0</v>
      </c>
      <c r="H80" s="360">
        <f>takenlijst!H78</f>
        <v>0</v>
      </c>
      <c r="I80" s="361">
        <f>takenlijst!I78</f>
        <v>0</v>
      </c>
      <c r="J80" s="361">
        <f>takenlijst!J78</f>
        <v>0</v>
      </c>
      <c r="K80" s="362">
        <f>takenlijst!K78</f>
        <v>0</v>
      </c>
      <c r="L80" s="364">
        <f>takenlijst!L78</f>
        <v>0</v>
      </c>
      <c r="M80" s="21">
        <f aca="true" t="shared" si="1" ref="M80:M112">IF(L79=100%,0,L80+M79)</f>
        <v>1</v>
      </c>
      <c r="N80" s="116"/>
    </row>
    <row r="81" spans="2:14" ht="18" customHeight="1">
      <c r="B81" s="79"/>
      <c r="C81" s="19">
        <f>takenlijst!C79</f>
        <v>0</v>
      </c>
      <c r="D81" s="366">
        <f>takenlijst!D79</f>
        <v>0</v>
      </c>
      <c r="E81" s="369"/>
      <c r="F81" s="368">
        <f>takenlijst!F79</f>
        <v>0</v>
      </c>
      <c r="G81" s="19">
        <f>takenlijst!G79</f>
        <v>0</v>
      </c>
      <c r="H81" s="360">
        <f>takenlijst!H79</f>
        <v>0</v>
      </c>
      <c r="I81" s="361">
        <f>takenlijst!I79</f>
        <v>0</v>
      </c>
      <c r="J81" s="361">
        <f>takenlijst!J79</f>
        <v>0</v>
      </c>
      <c r="K81" s="362">
        <f>takenlijst!K79</f>
        <v>0</v>
      </c>
      <c r="L81" s="364">
        <f>takenlijst!L79</f>
        <v>0</v>
      </c>
      <c r="M81" s="21">
        <f t="shared" si="1"/>
        <v>1</v>
      </c>
      <c r="N81" s="81"/>
    </row>
    <row r="82" spans="2:14" ht="18" customHeight="1">
      <c r="B82" s="79"/>
      <c r="C82" s="19">
        <f>takenlijst!C80</f>
        <v>0</v>
      </c>
      <c r="D82" s="366">
        <f>takenlijst!D80</f>
        <v>0</v>
      </c>
      <c r="E82" s="369"/>
      <c r="F82" s="368">
        <f>takenlijst!F80</f>
        <v>0</v>
      </c>
      <c r="G82" s="19">
        <f>takenlijst!G80</f>
        <v>0</v>
      </c>
      <c r="H82" s="360">
        <f>takenlijst!H80</f>
        <v>0</v>
      </c>
      <c r="I82" s="361">
        <f>takenlijst!I80</f>
        <v>0</v>
      </c>
      <c r="J82" s="361">
        <f>takenlijst!J80</f>
        <v>0</v>
      </c>
      <c r="K82" s="362">
        <f>takenlijst!K80</f>
        <v>0</v>
      </c>
      <c r="L82" s="364">
        <f>takenlijst!L80</f>
        <v>0</v>
      </c>
      <c r="M82" s="21">
        <f t="shared" si="1"/>
        <v>1</v>
      </c>
      <c r="N82" s="81"/>
    </row>
    <row r="83" spans="2:14" ht="18" customHeight="1">
      <c r="B83" s="79"/>
      <c r="C83" s="19">
        <f>takenlijst!C81</f>
        <v>0</v>
      </c>
      <c r="D83" s="366">
        <f>takenlijst!D81</f>
        <v>0</v>
      </c>
      <c r="E83" s="369"/>
      <c r="F83" s="368">
        <f>takenlijst!F81</f>
        <v>0</v>
      </c>
      <c r="G83" s="19">
        <f>takenlijst!G81</f>
        <v>0</v>
      </c>
      <c r="H83" s="360">
        <f>takenlijst!H81</f>
        <v>0</v>
      </c>
      <c r="I83" s="361">
        <f>takenlijst!I81</f>
        <v>0</v>
      </c>
      <c r="J83" s="361">
        <f>takenlijst!J81</f>
        <v>0</v>
      </c>
      <c r="K83" s="362">
        <f>takenlijst!K81</f>
        <v>0</v>
      </c>
      <c r="L83" s="364">
        <f>takenlijst!L81</f>
        <v>0</v>
      </c>
      <c r="M83" s="21">
        <f t="shared" si="1"/>
        <v>1</v>
      </c>
      <c r="N83" s="81"/>
    </row>
    <row r="84" spans="2:14" ht="18" customHeight="1">
      <c r="B84" s="79"/>
      <c r="C84" s="19">
        <f>takenlijst!C82</f>
        <v>0</v>
      </c>
      <c r="D84" s="366">
        <f>takenlijst!D82</f>
        <v>0</v>
      </c>
      <c r="E84" s="369"/>
      <c r="F84" s="368">
        <f>takenlijst!F82</f>
        <v>0</v>
      </c>
      <c r="G84" s="19">
        <f>takenlijst!G82</f>
        <v>0</v>
      </c>
      <c r="H84" s="360">
        <f>takenlijst!H82</f>
        <v>0</v>
      </c>
      <c r="I84" s="361">
        <f>takenlijst!I82</f>
        <v>0</v>
      </c>
      <c r="J84" s="361">
        <f>takenlijst!J82</f>
        <v>0</v>
      </c>
      <c r="K84" s="362">
        <f>takenlijst!K82</f>
        <v>0</v>
      </c>
      <c r="L84" s="364">
        <f>takenlijst!L82</f>
        <v>0</v>
      </c>
      <c r="M84" s="21">
        <f t="shared" si="1"/>
        <v>1</v>
      </c>
      <c r="N84" s="81"/>
    </row>
    <row r="85" spans="2:14" ht="18" customHeight="1">
      <c r="B85" s="79"/>
      <c r="C85" s="19">
        <f>takenlijst!C83</f>
        <v>0</v>
      </c>
      <c r="D85" s="366">
        <f>takenlijst!D83</f>
        <v>0</v>
      </c>
      <c r="E85" s="369"/>
      <c r="F85" s="368">
        <f>takenlijst!F83</f>
        <v>0</v>
      </c>
      <c r="G85" s="19">
        <f>takenlijst!G83</f>
        <v>0</v>
      </c>
      <c r="H85" s="360">
        <f>takenlijst!H83</f>
        <v>0</v>
      </c>
      <c r="I85" s="361">
        <f>takenlijst!I83</f>
        <v>0</v>
      </c>
      <c r="J85" s="361">
        <f>takenlijst!J83</f>
        <v>0</v>
      </c>
      <c r="K85" s="362">
        <f>takenlijst!K83</f>
        <v>0</v>
      </c>
      <c r="L85" s="364">
        <f>takenlijst!L83</f>
        <v>0</v>
      </c>
      <c r="M85" s="21">
        <f t="shared" si="1"/>
        <v>1</v>
      </c>
      <c r="N85" s="81"/>
    </row>
    <row r="86" spans="2:14" ht="18" customHeight="1">
      <c r="B86" s="79"/>
      <c r="C86" s="19">
        <f>takenlijst!C84</f>
        <v>0</v>
      </c>
      <c r="D86" s="366">
        <f>takenlijst!D84</f>
        <v>0</v>
      </c>
      <c r="E86" s="369"/>
      <c r="F86" s="368">
        <f>takenlijst!F84</f>
        <v>0</v>
      </c>
      <c r="G86" s="19">
        <f>takenlijst!G84</f>
        <v>0</v>
      </c>
      <c r="H86" s="360">
        <f>takenlijst!H84</f>
        <v>0</v>
      </c>
      <c r="I86" s="361">
        <f>takenlijst!I84</f>
        <v>0</v>
      </c>
      <c r="J86" s="361">
        <f>takenlijst!J84</f>
        <v>0</v>
      </c>
      <c r="K86" s="362">
        <f>takenlijst!K84</f>
        <v>0</v>
      </c>
      <c r="L86" s="364">
        <f>takenlijst!L84</f>
        <v>0</v>
      </c>
      <c r="M86" s="21">
        <f t="shared" si="1"/>
        <v>1</v>
      </c>
      <c r="N86" s="81"/>
    </row>
    <row r="87" spans="2:14" ht="18" customHeight="1">
      <c r="B87" s="79"/>
      <c r="C87" s="19">
        <f>takenlijst!C85</f>
        <v>0</v>
      </c>
      <c r="D87" s="366">
        <f>takenlijst!D85</f>
        <v>0</v>
      </c>
      <c r="E87" s="369"/>
      <c r="F87" s="368">
        <f>takenlijst!F85</f>
        <v>0</v>
      </c>
      <c r="G87" s="19">
        <f>takenlijst!G85</f>
        <v>0</v>
      </c>
      <c r="H87" s="360">
        <f>takenlijst!H85</f>
        <v>0</v>
      </c>
      <c r="I87" s="361">
        <f>takenlijst!I85</f>
        <v>0</v>
      </c>
      <c r="J87" s="361">
        <f>takenlijst!J85</f>
        <v>0</v>
      </c>
      <c r="K87" s="362">
        <f>takenlijst!K85</f>
        <v>0</v>
      </c>
      <c r="L87" s="364">
        <f>takenlijst!L85</f>
        <v>0</v>
      </c>
      <c r="M87" s="21">
        <f t="shared" si="1"/>
        <v>1</v>
      </c>
      <c r="N87" s="81"/>
    </row>
    <row r="88" spans="2:14" ht="18" customHeight="1">
      <c r="B88" s="79"/>
      <c r="C88" s="19">
        <f>takenlijst!C86</f>
        <v>0</v>
      </c>
      <c r="D88" s="366">
        <f>takenlijst!D86</f>
        <v>0</v>
      </c>
      <c r="E88" s="369"/>
      <c r="F88" s="368">
        <f>takenlijst!F86</f>
        <v>0</v>
      </c>
      <c r="G88" s="19">
        <f>takenlijst!G86</f>
        <v>0</v>
      </c>
      <c r="H88" s="360">
        <f>takenlijst!H86</f>
        <v>0</v>
      </c>
      <c r="I88" s="361">
        <f>takenlijst!I86</f>
        <v>0</v>
      </c>
      <c r="J88" s="361">
        <f>takenlijst!J86</f>
        <v>0</v>
      </c>
      <c r="K88" s="362">
        <f>takenlijst!K86</f>
        <v>0</v>
      </c>
      <c r="L88" s="364">
        <f>takenlijst!L86</f>
        <v>0</v>
      </c>
      <c r="M88" s="21">
        <f t="shared" si="1"/>
        <v>1</v>
      </c>
      <c r="N88" s="81"/>
    </row>
    <row r="89" spans="2:14" ht="18" customHeight="1">
      <c r="B89" s="79"/>
      <c r="C89" s="19">
        <f>takenlijst!C87</f>
        <v>0</v>
      </c>
      <c r="D89" s="366">
        <f>takenlijst!D87</f>
        <v>0</v>
      </c>
      <c r="E89" s="369"/>
      <c r="F89" s="368">
        <f>takenlijst!F87</f>
        <v>0</v>
      </c>
      <c r="G89" s="19">
        <f>takenlijst!G87</f>
        <v>0</v>
      </c>
      <c r="H89" s="360">
        <f>takenlijst!H87</f>
        <v>0</v>
      </c>
      <c r="I89" s="361">
        <f>takenlijst!I87</f>
        <v>0</v>
      </c>
      <c r="J89" s="361">
        <f>takenlijst!J87</f>
        <v>0</v>
      </c>
      <c r="K89" s="362">
        <f>takenlijst!K87</f>
        <v>0</v>
      </c>
      <c r="L89" s="364">
        <f>takenlijst!L87</f>
        <v>0</v>
      </c>
      <c r="M89" s="21">
        <f t="shared" si="1"/>
        <v>1</v>
      </c>
      <c r="N89" s="81"/>
    </row>
    <row r="90" spans="2:14" ht="18" customHeight="1">
      <c r="B90" s="79"/>
      <c r="C90" s="19">
        <f>takenlijst!C88</f>
        <v>0</v>
      </c>
      <c r="D90" s="366">
        <f>takenlijst!D88</f>
        <v>0</v>
      </c>
      <c r="E90" s="369"/>
      <c r="F90" s="368">
        <f>takenlijst!F88</f>
        <v>0</v>
      </c>
      <c r="G90" s="19">
        <f>takenlijst!G88</f>
        <v>0</v>
      </c>
      <c r="H90" s="360">
        <f>takenlijst!H88</f>
        <v>0</v>
      </c>
      <c r="I90" s="361">
        <f>takenlijst!I88</f>
        <v>0</v>
      </c>
      <c r="J90" s="361">
        <f>takenlijst!J88</f>
        <v>0</v>
      </c>
      <c r="K90" s="362">
        <f>takenlijst!K88</f>
        <v>0</v>
      </c>
      <c r="L90" s="364">
        <f>takenlijst!L88</f>
        <v>0</v>
      </c>
      <c r="M90" s="21">
        <f t="shared" si="1"/>
        <v>1</v>
      </c>
      <c r="N90" s="81"/>
    </row>
    <row r="91" spans="2:14" ht="18" customHeight="1">
      <c r="B91" s="79"/>
      <c r="C91" s="19">
        <f>takenlijst!C89</f>
        <v>0</v>
      </c>
      <c r="D91" s="366">
        <f>takenlijst!D89</f>
        <v>0</v>
      </c>
      <c r="E91" s="369"/>
      <c r="F91" s="368">
        <f>takenlijst!F89</f>
        <v>0</v>
      </c>
      <c r="G91" s="19">
        <f>takenlijst!G89</f>
        <v>0</v>
      </c>
      <c r="H91" s="360">
        <f>takenlijst!H89</f>
        <v>0</v>
      </c>
      <c r="I91" s="361">
        <f>takenlijst!I89</f>
        <v>0</v>
      </c>
      <c r="J91" s="361">
        <f>takenlijst!J89</f>
        <v>0</v>
      </c>
      <c r="K91" s="362">
        <f>takenlijst!K89</f>
        <v>0</v>
      </c>
      <c r="L91" s="364">
        <f>takenlijst!L89</f>
        <v>0</v>
      </c>
      <c r="M91" s="21">
        <f t="shared" si="1"/>
        <v>1</v>
      </c>
      <c r="N91" s="81"/>
    </row>
    <row r="92" spans="2:14" ht="18" customHeight="1">
      <c r="B92" s="79"/>
      <c r="C92" s="19">
        <f>takenlijst!C90</f>
        <v>0</v>
      </c>
      <c r="D92" s="366">
        <f>takenlijst!D90</f>
        <v>0</v>
      </c>
      <c r="E92" s="369"/>
      <c r="F92" s="368">
        <f>takenlijst!F90</f>
        <v>0</v>
      </c>
      <c r="G92" s="19">
        <f>takenlijst!G90</f>
        <v>0</v>
      </c>
      <c r="H92" s="360">
        <f>takenlijst!H90</f>
        <v>0</v>
      </c>
      <c r="I92" s="361">
        <f>takenlijst!I90</f>
        <v>0</v>
      </c>
      <c r="J92" s="361">
        <f>takenlijst!J90</f>
        <v>0</v>
      </c>
      <c r="K92" s="362">
        <f>takenlijst!K90</f>
        <v>0</v>
      </c>
      <c r="L92" s="364">
        <f>takenlijst!L90</f>
        <v>0</v>
      </c>
      <c r="M92" s="21">
        <f t="shared" si="1"/>
        <v>1</v>
      </c>
      <c r="N92" s="81"/>
    </row>
    <row r="93" spans="2:14" ht="18" customHeight="1">
      <c r="B93" s="79"/>
      <c r="C93" s="19">
        <f>takenlijst!C91</f>
        <v>0</v>
      </c>
      <c r="D93" s="366">
        <f>takenlijst!D91</f>
        <v>0</v>
      </c>
      <c r="E93" s="369"/>
      <c r="F93" s="368">
        <f>takenlijst!F91</f>
        <v>0</v>
      </c>
      <c r="G93" s="19">
        <f>takenlijst!G91</f>
        <v>0</v>
      </c>
      <c r="H93" s="360">
        <f>takenlijst!H91</f>
        <v>0</v>
      </c>
      <c r="I93" s="361">
        <f>takenlijst!I91</f>
        <v>0</v>
      </c>
      <c r="J93" s="361">
        <f>takenlijst!J91</f>
        <v>0</v>
      </c>
      <c r="K93" s="362">
        <f>takenlijst!K91</f>
        <v>0</v>
      </c>
      <c r="L93" s="364">
        <f>takenlijst!L91</f>
        <v>0</v>
      </c>
      <c r="M93" s="21">
        <f t="shared" si="1"/>
        <v>1</v>
      </c>
      <c r="N93" s="81"/>
    </row>
    <row r="94" spans="2:14" ht="18" customHeight="1">
      <c r="B94" s="79"/>
      <c r="C94" s="19">
        <f>takenlijst!C92</f>
        <v>0</v>
      </c>
      <c r="D94" s="366">
        <f>takenlijst!D92</f>
        <v>0</v>
      </c>
      <c r="E94" s="369"/>
      <c r="F94" s="368">
        <f>takenlijst!F92</f>
        <v>0</v>
      </c>
      <c r="G94" s="19">
        <f>takenlijst!G92</f>
        <v>0</v>
      </c>
      <c r="H94" s="360">
        <f>takenlijst!H92</f>
        <v>0</v>
      </c>
      <c r="I94" s="361">
        <f>takenlijst!I92</f>
        <v>0</v>
      </c>
      <c r="J94" s="361">
        <f>takenlijst!J92</f>
        <v>0</v>
      </c>
      <c r="K94" s="362">
        <f>takenlijst!K92</f>
        <v>0</v>
      </c>
      <c r="L94" s="364">
        <f>takenlijst!L92</f>
        <v>0</v>
      </c>
      <c r="M94" s="21">
        <f t="shared" si="1"/>
        <v>1</v>
      </c>
      <c r="N94" s="81"/>
    </row>
    <row r="95" spans="2:14" ht="18" customHeight="1">
      <c r="B95" s="79"/>
      <c r="C95" s="19">
        <f>takenlijst!C93</f>
        <v>0</v>
      </c>
      <c r="D95" s="366">
        <f>takenlijst!D93</f>
        <v>0</v>
      </c>
      <c r="E95" s="369"/>
      <c r="F95" s="368">
        <f>takenlijst!F93</f>
        <v>0</v>
      </c>
      <c r="G95" s="19">
        <f>takenlijst!G93</f>
        <v>0</v>
      </c>
      <c r="H95" s="360">
        <f>takenlijst!H93</f>
        <v>0</v>
      </c>
      <c r="I95" s="361">
        <f>takenlijst!I93</f>
        <v>0</v>
      </c>
      <c r="J95" s="361">
        <f>takenlijst!J93</f>
        <v>0</v>
      </c>
      <c r="K95" s="362">
        <f>takenlijst!K93</f>
        <v>0</v>
      </c>
      <c r="L95" s="364">
        <f>takenlijst!L93</f>
        <v>0</v>
      </c>
      <c r="M95" s="21">
        <f t="shared" si="1"/>
        <v>1</v>
      </c>
      <c r="N95" s="81"/>
    </row>
    <row r="96" spans="2:14" ht="18" customHeight="1">
      <c r="B96" s="79"/>
      <c r="C96" s="19">
        <f>takenlijst!C94</f>
        <v>0</v>
      </c>
      <c r="D96" s="366">
        <f>takenlijst!D94</f>
        <v>0</v>
      </c>
      <c r="E96" s="369"/>
      <c r="F96" s="368">
        <f>takenlijst!F94</f>
        <v>0</v>
      </c>
      <c r="G96" s="19">
        <f>takenlijst!G94</f>
        <v>0</v>
      </c>
      <c r="H96" s="360">
        <f>takenlijst!H94</f>
        <v>0</v>
      </c>
      <c r="I96" s="361">
        <f>takenlijst!I94</f>
        <v>0</v>
      </c>
      <c r="J96" s="361">
        <f>takenlijst!J94</f>
        <v>0</v>
      </c>
      <c r="K96" s="362">
        <f>takenlijst!K94</f>
        <v>0</v>
      </c>
      <c r="L96" s="364">
        <f>takenlijst!L94</f>
        <v>0</v>
      </c>
      <c r="M96" s="21">
        <f t="shared" si="1"/>
        <v>1</v>
      </c>
      <c r="N96" s="81"/>
    </row>
    <row r="97" spans="2:14" ht="18" customHeight="1">
      <c r="B97" s="79"/>
      <c r="C97" s="19">
        <f>takenlijst!C95</f>
        <v>0</v>
      </c>
      <c r="D97" s="366">
        <f>takenlijst!D95</f>
        <v>0</v>
      </c>
      <c r="E97" s="369"/>
      <c r="F97" s="368">
        <f>takenlijst!F95</f>
        <v>0</v>
      </c>
      <c r="G97" s="19">
        <f>takenlijst!G95</f>
        <v>0</v>
      </c>
      <c r="H97" s="360">
        <f>takenlijst!H95</f>
        <v>0</v>
      </c>
      <c r="I97" s="361">
        <f>takenlijst!I95</f>
        <v>0</v>
      </c>
      <c r="J97" s="361">
        <f>takenlijst!J95</f>
        <v>0</v>
      </c>
      <c r="K97" s="362">
        <f>takenlijst!K95</f>
        <v>0</v>
      </c>
      <c r="L97" s="364">
        <f>takenlijst!L95</f>
        <v>0</v>
      </c>
      <c r="M97" s="21">
        <f t="shared" si="1"/>
        <v>1</v>
      </c>
      <c r="N97" s="81"/>
    </row>
    <row r="98" spans="2:14" ht="18" customHeight="1">
      <c r="B98" s="79"/>
      <c r="C98" s="19">
        <f>takenlijst!C96</f>
        <v>0</v>
      </c>
      <c r="D98" s="366">
        <f>takenlijst!D96</f>
        <v>0</v>
      </c>
      <c r="E98" s="369"/>
      <c r="F98" s="368">
        <f>takenlijst!F96</f>
        <v>0</v>
      </c>
      <c r="G98" s="19">
        <f>takenlijst!G96</f>
        <v>0</v>
      </c>
      <c r="H98" s="360">
        <f>takenlijst!H96</f>
        <v>0</v>
      </c>
      <c r="I98" s="361">
        <f>takenlijst!I96</f>
        <v>0</v>
      </c>
      <c r="J98" s="361">
        <f>takenlijst!J96</f>
        <v>0</v>
      </c>
      <c r="K98" s="362">
        <f>takenlijst!K96</f>
        <v>0</v>
      </c>
      <c r="L98" s="364">
        <f>takenlijst!L96</f>
        <v>0</v>
      </c>
      <c r="M98" s="21">
        <f t="shared" si="1"/>
        <v>1</v>
      </c>
      <c r="N98" s="81"/>
    </row>
    <row r="99" spans="2:14" ht="18" customHeight="1">
      <c r="B99" s="79"/>
      <c r="C99" s="19">
        <f>takenlijst!C97</f>
        <v>0</v>
      </c>
      <c r="D99" s="366">
        <f>takenlijst!D97</f>
        <v>0</v>
      </c>
      <c r="E99" s="369"/>
      <c r="F99" s="368">
        <f>takenlijst!F97</f>
        <v>0</v>
      </c>
      <c r="G99" s="19">
        <f>takenlijst!G97</f>
        <v>0</v>
      </c>
      <c r="H99" s="360">
        <f>takenlijst!H97</f>
        <v>0</v>
      </c>
      <c r="I99" s="361">
        <f>takenlijst!I97</f>
        <v>0</v>
      </c>
      <c r="J99" s="361">
        <f>takenlijst!J97</f>
        <v>0</v>
      </c>
      <c r="K99" s="362">
        <f>takenlijst!K97</f>
        <v>0</v>
      </c>
      <c r="L99" s="364">
        <f>takenlijst!L97</f>
        <v>0</v>
      </c>
      <c r="M99" s="21">
        <f t="shared" si="1"/>
        <v>1</v>
      </c>
      <c r="N99" s="81"/>
    </row>
    <row r="100" spans="2:14" ht="18" customHeight="1">
      <c r="B100" s="79"/>
      <c r="C100" s="19">
        <f>takenlijst!C98</f>
        <v>0</v>
      </c>
      <c r="D100" s="366">
        <f>takenlijst!D98</f>
        <v>0</v>
      </c>
      <c r="E100" s="369"/>
      <c r="F100" s="368">
        <f>takenlijst!F98</f>
        <v>0</v>
      </c>
      <c r="G100" s="19">
        <f>takenlijst!G98</f>
        <v>0</v>
      </c>
      <c r="H100" s="360">
        <f>takenlijst!H98</f>
        <v>0</v>
      </c>
      <c r="I100" s="361">
        <f>takenlijst!I98</f>
        <v>0</v>
      </c>
      <c r="J100" s="361">
        <f>takenlijst!J98</f>
        <v>0</v>
      </c>
      <c r="K100" s="362">
        <f>takenlijst!K98</f>
        <v>0</v>
      </c>
      <c r="L100" s="364">
        <f>takenlijst!L98</f>
        <v>0</v>
      </c>
      <c r="M100" s="21">
        <f t="shared" si="1"/>
        <v>1</v>
      </c>
      <c r="N100" s="81"/>
    </row>
    <row r="101" spans="2:14" ht="18" customHeight="1">
      <c r="B101" s="79"/>
      <c r="C101" s="19">
        <f>takenlijst!C99</f>
        <v>0</v>
      </c>
      <c r="D101" s="366">
        <f>takenlijst!D99</f>
        <v>0</v>
      </c>
      <c r="E101" s="369"/>
      <c r="F101" s="368">
        <f>takenlijst!F99</f>
        <v>0</v>
      </c>
      <c r="G101" s="19">
        <f>takenlijst!G99</f>
        <v>0</v>
      </c>
      <c r="H101" s="360">
        <f>takenlijst!H99</f>
        <v>0</v>
      </c>
      <c r="I101" s="361">
        <f>takenlijst!I99</f>
        <v>0</v>
      </c>
      <c r="J101" s="361">
        <f>takenlijst!J99</f>
        <v>0</v>
      </c>
      <c r="K101" s="362">
        <f>takenlijst!K99</f>
        <v>0</v>
      </c>
      <c r="L101" s="364">
        <f>takenlijst!L99</f>
        <v>0</v>
      </c>
      <c r="M101" s="21">
        <f t="shared" si="1"/>
        <v>1</v>
      </c>
      <c r="N101" s="81"/>
    </row>
    <row r="102" spans="2:14" ht="18" customHeight="1">
      <c r="B102" s="79"/>
      <c r="C102" s="19">
        <f>takenlijst!C100</f>
        <v>0</v>
      </c>
      <c r="D102" s="366">
        <f>takenlijst!D100</f>
        <v>0</v>
      </c>
      <c r="E102" s="369"/>
      <c r="F102" s="368">
        <f>takenlijst!F100</f>
        <v>0</v>
      </c>
      <c r="G102" s="19">
        <f>takenlijst!G100</f>
        <v>0</v>
      </c>
      <c r="H102" s="360">
        <f>takenlijst!H100</f>
        <v>0</v>
      </c>
      <c r="I102" s="361">
        <f>takenlijst!I100</f>
        <v>0</v>
      </c>
      <c r="J102" s="361">
        <f>takenlijst!J100</f>
        <v>0</v>
      </c>
      <c r="K102" s="362">
        <f>takenlijst!K100</f>
        <v>0</v>
      </c>
      <c r="L102" s="364">
        <f>takenlijst!L100</f>
        <v>0</v>
      </c>
      <c r="M102" s="21">
        <f t="shared" si="1"/>
        <v>1</v>
      </c>
      <c r="N102" s="81"/>
    </row>
    <row r="103" spans="2:14" ht="18" customHeight="1">
      <c r="B103" s="79"/>
      <c r="C103" s="19">
        <f>takenlijst!C101</f>
        <v>0</v>
      </c>
      <c r="D103" s="366">
        <f>takenlijst!D101</f>
        <v>0</v>
      </c>
      <c r="E103" s="369"/>
      <c r="F103" s="368">
        <f>takenlijst!F101</f>
        <v>0</v>
      </c>
      <c r="G103" s="19">
        <f>takenlijst!G101</f>
        <v>0</v>
      </c>
      <c r="H103" s="360">
        <f>takenlijst!H101</f>
        <v>0</v>
      </c>
      <c r="I103" s="361">
        <f>takenlijst!I101</f>
        <v>0</v>
      </c>
      <c r="J103" s="361">
        <f>takenlijst!J101</f>
        <v>0</v>
      </c>
      <c r="K103" s="362">
        <f>takenlijst!K101</f>
        <v>0</v>
      </c>
      <c r="L103" s="364">
        <f>takenlijst!L101</f>
        <v>0</v>
      </c>
      <c r="M103" s="21">
        <f t="shared" si="1"/>
        <v>1</v>
      </c>
      <c r="N103" s="81"/>
    </row>
    <row r="104" spans="2:14" ht="18" customHeight="1">
      <c r="B104" s="79"/>
      <c r="C104" s="19">
        <f>takenlijst!C102</f>
        <v>0</v>
      </c>
      <c r="D104" s="366">
        <f>takenlijst!D102</f>
        <v>0</v>
      </c>
      <c r="E104" s="369"/>
      <c r="F104" s="368">
        <f>takenlijst!F102</f>
        <v>0</v>
      </c>
      <c r="G104" s="19">
        <f>takenlijst!G102</f>
        <v>0</v>
      </c>
      <c r="H104" s="360">
        <f>takenlijst!H102</f>
        <v>0</v>
      </c>
      <c r="I104" s="361">
        <f>takenlijst!I102</f>
        <v>0</v>
      </c>
      <c r="J104" s="361">
        <f>takenlijst!J102</f>
        <v>0</v>
      </c>
      <c r="K104" s="362">
        <f>takenlijst!K102</f>
        <v>0</v>
      </c>
      <c r="L104" s="364">
        <f>takenlijst!L102</f>
        <v>0</v>
      </c>
      <c r="M104" s="21">
        <f t="shared" si="1"/>
        <v>1</v>
      </c>
      <c r="N104" s="81"/>
    </row>
    <row r="105" spans="2:14" ht="18" customHeight="1">
      <c r="B105" s="79"/>
      <c r="C105" s="19">
        <f>takenlijst!C103</f>
        <v>0</v>
      </c>
      <c r="D105" s="366">
        <f>takenlijst!D103</f>
        <v>0</v>
      </c>
      <c r="E105" s="369"/>
      <c r="F105" s="368">
        <f>takenlijst!F103</f>
        <v>0</v>
      </c>
      <c r="G105" s="19">
        <f>takenlijst!G103</f>
        <v>0</v>
      </c>
      <c r="H105" s="360">
        <f>takenlijst!H103</f>
        <v>0</v>
      </c>
      <c r="I105" s="361">
        <f>takenlijst!I103</f>
        <v>0</v>
      </c>
      <c r="J105" s="361">
        <f>takenlijst!J103</f>
        <v>0</v>
      </c>
      <c r="K105" s="362">
        <f>takenlijst!K103</f>
        <v>0</v>
      </c>
      <c r="L105" s="364">
        <f>takenlijst!L103</f>
        <v>0</v>
      </c>
      <c r="M105" s="21">
        <f t="shared" si="1"/>
        <v>1</v>
      </c>
      <c r="N105" s="81"/>
    </row>
    <row r="106" spans="2:14" ht="18" customHeight="1">
      <c r="B106" s="79"/>
      <c r="C106" s="19">
        <f>takenlijst!C104</f>
        <v>0</v>
      </c>
      <c r="D106" s="366">
        <f>takenlijst!D104</f>
        <v>0</v>
      </c>
      <c r="E106" s="369"/>
      <c r="F106" s="368">
        <f>takenlijst!F104</f>
        <v>0</v>
      </c>
      <c r="G106" s="19">
        <f>takenlijst!G104</f>
        <v>0</v>
      </c>
      <c r="H106" s="360">
        <f>takenlijst!H104</f>
        <v>0</v>
      </c>
      <c r="I106" s="361">
        <f>takenlijst!I104</f>
        <v>0</v>
      </c>
      <c r="J106" s="361">
        <f>takenlijst!J104</f>
        <v>0</v>
      </c>
      <c r="K106" s="362">
        <f>takenlijst!K104</f>
        <v>0</v>
      </c>
      <c r="L106" s="364">
        <f>takenlijst!L104</f>
        <v>0</v>
      </c>
      <c r="M106" s="21">
        <f t="shared" si="1"/>
        <v>1</v>
      </c>
      <c r="N106" s="81"/>
    </row>
    <row r="107" spans="2:14" ht="18" customHeight="1">
      <c r="B107" s="79"/>
      <c r="C107" s="19">
        <f>takenlijst!C105</f>
        <v>0</v>
      </c>
      <c r="D107" s="366">
        <f>takenlijst!D105</f>
        <v>0</v>
      </c>
      <c r="E107" s="369"/>
      <c r="F107" s="368">
        <f>takenlijst!F105</f>
        <v>0</v>
      </c>
      <c r="G107" s="19">
        <f>takenlijst!G105</f>
        <v>0</v>
      </c>
      <c r="H107" s="360">
        <f>takenlijst!H105</f>
        <v>0</v>
      </c>
      <c r="I107" s="361">
        <f>takenlijst!I105</f>
        <v>0</v>
      </c>
      <c r="J107" s="361">
        <f>takenlijst!J105</f>
        <v>0</v>
      </c>
      <c r="K107" s="362">
        <f>takenlijst!K105</f>
        <v>0</v>
      </c>
      <c r="L107" s="364">
        <f>takenlijst!L105</f>
        <v>0</v>
      </c>
      <c r="M107" s="21">
        <f t="shared" si="1"/>
        <v>1</v>
      </c>
      <c r="N107" s="81"/>
    </row>
    <row r="108" spans="2:14" ht="18" customHeight="1">
      <c r="B108" s="79"/>
      <c r="C108" s="19">
        <f>takenlijst!C106</f>
        <v>0</v>
      </c>
      <c r="D108" s="366">
        <f>takenlijst!D106</f>
        <v>0</v>
      </c>
      <c r="E108" s="369"/>
      <c r="F108" s="368">
        <f>takenlijst!F106</f>
        <v>0</v>
      </c>
      <c r="G108" s="19">
        <f>takenlijst!G106</f>
        <v>0</v>
      </c>
      <c r="H108" s="360">
        <f>takenlijst!H106</f>
        <v>0</v>
      </c>
      <c r="I108" s="361">
        <f>takenlijst!I106</f>
        <v>0</v>
      </c>
      <c r="J108" s="361">
        <f>takenlijst!J106</f>
        <v>0</v>
      </c>
      <c r="K108" s="362">
        <f>takenlijst!K106</f>
        <v>0</v>
      </c>
      <c r="L108" s="364">
        <f>takenlijst!L106</f>
        <v>0</v>
      </c>
      <c r="M108" s="21">
        <f t="shared" si="1"/>
        <v>1</v>
      </c>
      <c r="N108" s="81"/>
    </row>
    <row r="109" spans="2:14" ht="18" customHeight="1">
      <c r="B109" s="79"/>
      <c r="C109" s="19">
        <f>takenlijst!C107</f>
        <v>0</v>
      </c>
      <c r="D109" s="366">
        <f>takenlijst!D107</f>
        <v>0</v>
      </c>
      <c r="E109" s="369"/>
      <c r="F109" s="368">
        <f>takenlijst!F107</f>
        <v>0</v>
      </c>
      <c r="G109" s="19">
        <f>takenlijst!G107</f>
        <v>0</v>
      </c>
      <c r="H109" s="360">
        <f>takenlijst!H107</f>
        <v>0</v>
      </c>
      <c r="I109" s="361">
        <f>takenlijst!I107</f>
        <v>0</v>
      </c>
      <c r="J109" s="361">
        <f>takenlijst!J107</f>
        <v>0</v>
      </c>
      <c r="K109" s="362">
        <f>takenlijst!K107</f>
        <v>0</v>
      </c>
      <c r="L109" s="364">
        <f>takenlijst!L107</f>
        <v>0</v>
      </c>
      <c r="M109" s="21">
        <f t="shared" si="1"/>
        <v>1</v>
      </c>
      <c r="N109" s="81"/>
    </row>
    <row r="110" spans="2:14" ht="18" customHeight="1">
      <c r="B110" s="79"/>
      <c r="C110" s="19">
        <f>takenlijst!C108</f>
        <v>0</v>
      </c>
      <c r="D110" s="366">
        <f>takenlijst!D108</f>
        <v>0</v>
      </c>
      <c r="E110" s="369"/>
      <c r="F110" s="368">
        <f>takenlijst!F108</f>
        <v>0</v>
      </c>
      <c r="G110" s="19">
        <f>takenlijst!G108</f>
        <v>0</v>
      </c>
      <c r="H110" s="360">
        <f>takenlijst!H108</f>
        <v>0</v>
      </c>
      <c r="I110" s="361">
        <f>takenlijst!I108</f>
        <v>0</v>
      </c>
      <c r="J110" s="361">
        <f>takenlijst!J108</f>
        <v>0</v>
      </c>
      <c r="K110" s="362">
        <f>takenlijst!K108</f>
        <v>0</v>
      </c>
      <c r="L110" s="364">
        <f>takenlijst!L108</f>
        <v>0</v>
      </c>
      <c r="M110" s="21">
        <f t="shared" si="1"/>
        <v>1</v>
      </c>
      <c r="N110" s="81"/>
    </row>
    <row r="111" spans="2:14" ht="18" customHeight="1">
      <c r="B111" s="79"/>
      <c r="C111" s="19">
        <f>takenlijst!C109</f>
        <v>0</v>
      </c>
      <c r="D111" s="366">
        <f>takenlijst!D109</f>
        <v>0</v>
      </c>
      <c r="E111" s="369"/>
      <c r="F111" s="368">
        <f>takenlijst!F109</f>
        <v>0</v>
      </c>
      <c r="G111" s="19">
        <f>takenlijst!G109</f>
        <v>0</v>
      </c>
      <c r="H111" s="360">
        <f>takenlijst!H109</f>
        <v>0</v>
      </c>
      <c r="I111" s="361">
        <f>takenlijst!I109</f>
        <v>0</v>
      </c>
      <c r="J111" s="361">
        <f>takenlijst!J109</f>
        <v>0</v>
      </c>
      <c r="K111" s="362">
        <f>takenlijst!K109</f>
        <v>0</v>
      </c>
      <c r="L111" s="364">
        <f>takenlijst!L109</f>
        <v>0</v>
      </c>
      <c r="M111" s="21">
        <f t="shared" si="1"/>
        <v>1</v>
      </c>
      <c r="N111" s="81"/>
    </row>
    <row r="112" spans="2:14" ht="18" customHeight="1" thickBot="1">
      <c r="B112" s="79"/>
      <c r="C112" s="19">
        <f>takenlijst!C110</f>
        <v>0</v>
      </c>
      <c r="D112" s="370">
        <f>takenlijst!D110</f>
        <v>0</v>
      </c>
      <c r="E112" s="371"/>
      <c r="F112" s="368">
        <f>takenlijst!F110</f>
        <v>0</v>
      </c>
      <c r="G112" s="19">
        <f>takenlijst!G110</f>
        <v>0</v>
      </c>
      <c r="H112" s="360">
        <f>takenlijst!H110</f>
        <v>0</v>
      </c>
      <c r="I112" s="361">
        <f>takenlijst!I110</f>
        <v>0</v>
      </c>
      <c r="J112" s="361">
        <f>takenlijst!J110</f>
        <v>0</v>
      </c>
      <c r="K112" s="362">
        <f>takenlijst!K110</f>
        <v>0</v>
      </c>
      <c r="L112" s="364">
        <f>takenlijst!L110</f>
        <v>0</v>
      </c>
      <c r="M112" s="21">
        <f t="shared" si="1"/>
        <v>1</v>
      </c>
      <c r="N112" s="81"/>
    </row>
    <row r="113" spans="2:14" ht="18" customHeight="1" thickBot="1">
      <c r="B113" s="79"/>
      <c r="C113" s="305"/>
      <c r="D113" s="306"/>
      <c r="E113" s="306"/>
      <c r="F113" s="306"/>
      <c r="G113" s="307"/>
      <c r="H113" s="308"/>
      <c r="I113" s="309"/>
      <c r="J113" s="309"/>
      <c r="K113" s="310"/>
      <c r="L113" s="311"/>
      <c r="M113" s="236"/>
      <c r="N113" s="81"/>
    </row>
    <row r="114" spans="2:14" ht="18" customHeight="1">
      <c r="B114" s="79"/>
      <c r="C114" s="22"/>
      <c r="D114" s="215"/>
      <c r="E114" s="215"/>
      <c r="F114" s="215"/>
      <c r="G114" s="215"/>
      <c r="H114" s="216"/>
      <c r="I114" s="218"/>
      <c r="J114" s="218" t="s">
        <v>16</v>
      </c>
      <c r="K114" s="219">
        <f>SUM(K14:K112)</f>
        <v>6.511568618732122</v>
      </c>
      <c r="L114" s="233"/>
      <c r="M114" s="237"/>
      <c r="N114" s="81"/>
    </row>
    <row r="115" spans="2:14" ht="18" customHeight="1">
      <c r="B115" s="79"/>
      <c r="C115" s="22"/>
      <c r="D115" s="215"/>
      <c r="E115" s="215"/>
      <c r="F115" s="215"/>
      <c r="G115" s="215"/>
      <c r="H115" s="212"/>
      <c r="I115" s="23"/>
      <c r="J115" s="23" t="s">
        <v>17</v>
      </c>
      <c r="K115" s="283">
        <f>takenlijst!K114</f>
        <v>0.18</v>
      </c>
      <c r="L115" s="233"/>
      <c r="M115" s="237"/>
      <c r="N115" s="81"/>
    </row>
    <row r="116" spans="2:14" ht="18" customHeight="1">
      <c r="B116" s="79"/>
      <c r="C116" s="22"/>
      <c r="D116" s="215"/>
      <c r="E116" s="215"/>
      <c r="F116" s="215"/>
      <c r="G116" s="215"/>
      <c r="H116" s="212"/>
      <c r="I116" s="23"/>
      <c r="J116" s="23" t="s">
        <v>18</v>
      </c>
      <c r="K116" s="243">
        <f>K114/(1-K115)</f>
        <v>7.940937339917221</v>
      </c>
      <c r="L116" s="234"/>
      <c r="M116" s="237"/>
      <c r="N116" s="81"/>
    </row>
    <row r="117" spans="2:14" ht="18" customHeight="1">
      <c r="B117" s="79"/>
      <c r="C117" s="22"/>
      <c r="D117" s="215"/>
      <c r="E117" s="215"/>
      <c r="F117" s="215"/>
      <c r="G117" s="215"/>
      <c r="H117" s="212"/>
      <c r="I117" s="23"/>
      <c r="J117" s="23" t="s">
        <v>19</v>
      </c>
      <c r="K117" s="244">
        <f>takenlijst!K116</f>
        <v>0</v>
      </c>
      <c r="L117" s="234"/>
      <c r="M117" s="237"/>
      <c r="N117" s="81"/>
    </row>
    <row r="118" spans="2:14" ht="18" customHeight="1">
      <c r="B118" s="79"/>
      <c r="C118" s="190"/>
      <c r="D118" s="227"/>
      <c r="E118" s="227"/>
      <c r="F118" s="227"/>
      <c r="G118" s="227"/>
      <c r="H118" s="228"/>
      <c r="I118" s="180"/>
      <c r="J118" s="180" t="s">
        <v>20</v>
      </c>
      <c r="K118" s="245">
        <f>K117-K116</f>
        <v>-7.940937339917221</v>
      </c>
      <c r="L118" s="238"/>
      <c r="M118" s="239"/>
      <c r="N118" s="81"/>
    </row>
    <row r="119" spans="2:14" ht="16.5" thickBot="1">
      <c r="B119" s="88"/>
      <c r="C119" s="89"/>
      <c r="D119" s="89"/>
      <c r="E119" s="89"/>
      <c r="F119" s="89"/>
      <c r="G119" s="89"/>
      <c r="H119" s="89"/>
      <c r="I119" s="89"/>
      <c r="J119" s="89"/>
      <c r="K119" s="89"/>
      <c r="L119" s="89"/>
      <c r="M119" s="89"/>
      <c r="N119" s="90"/>
    </row>
    <row r="120" ht="16.5" thickTop="1"/>
    <row r="122" ht="15.75"/>
    <row r="123" ht="15.75"/>
    <row r="124" ht="15.75"/>
    <row r="125" ht="15.75"/>
    <row r="126" ht="15.75"/>
    <row r="127" ht="15.75"/>
    <row r="128" ht="15.75"/>
    <row r="129" ht="15.75"/>
    <row r="130" ht="15.75"/>
    <row r="131" ht="15.75"/>
    <row r="132" ht="15.75"/>
    <row r="133" ht="15.75"/>
    <row r="134" ht="15.75"/>
    <row r="135" ht="15.75"/>
  </sheetData>
  <sheetProtection sheet="1" objects="1" scenarios="1"/>
  <printOptions horizontalCentered="1"/>
  <pageMargins left="0.3937007874015748" right="0.3937007874015748" top="0.5905511811023623" bottom="0.3937007874015748" header="0.3937007874015748" footer="0.1968503937007874"/>
  <pageSetup firstPageNumber="1" useFirstPageNumber="1" fitToHeight="1" fitToWidth="1" horizontalDpi="300" verticalDpi="300" orientation="portrait" paperSize="9" scale="59"/>
  <headerFooter alignWithMargins="0">
    <oddFooter>&amp;L&amp;"Arial,Standaard"&amp;8&amp;F   &amp;D</oddFooter>
  </headerFooter>
  <legacyDrawing r:id="rId1"/>
</worksheet>
</file>

<file path=xl/worksheets/sheet4.xml><?xml version="1.0" encoding="utf-8"?>
<worksheet xmlns="http://schemas.openxmlformats.org/spreadsheetml/2006/main" xmlns:r="http://schemas.openxmlformats.org/officeDocument/2006/relationships">
  <sheetPr codeName="Blad3">
    <pageSetUpPr fitToPage="1"/>
  </sheetPr>
  <dimension ref="B2:O93"/>
  <sheetViews>
    <sheetView showGridLines="0" showZeros="0" zoomScale="75" zoomScaleNormal="75" zoomScalePageLayoutView="0" workbookViewId="0" topLeftCell="A1">
      <pane ySplit="12" topLeftCell="A16" activePane="bottomLeft" state="frozen"/>
      <selection pane="topLeft" activeCell="C13" sqref="C13:L112"/>
      <selection pane="bottomLeft" activeCell="C13" sqref="C13:L112"/>
    </sheetView>
  </sheetViews>
  <sheetFormatPr defaultColWidth="0" defaultRowHeight="15.75" zeroHeight="1"/>
  <cols>
    <col min="1" max="2" width="2.625" style="5" customWidth="1"/>
    <col min="3" max="3" width="6.50390625" style="5" customWidth="1"/>
    <col min="4" max="4" width="86.50390625" style="5" customWidth="1"/>
    <col min="5" max="5" width="23.50390625" style="5" customWidth="1"/>
    <col min="6" max="6" width="15.625" style="5" customWidth="1"/>
    <col min="7" max="7" width="13.625" style="5" customWidth="1"/>
    <col min="8" max="8" width="11.625" style="5" customWidth="1"/>
    <col min="9" max="9" width="10.875" style="5" customWidth="1"/>
    <col min="10" max="10" width="15.125" style="5" customWidth="1"/>
    <col min="11" max="11" width="29.875" style="5" customWidth="1"/>
    <col min="12" max="12" width="25.125" style="5" customWidth="1"/>
    <col min="13" max="13" width="26.125" style="5" customWidth="1"/>
    <col min="14" max="14" width="22.125" style="5" customWidth="1"/>
    <col min="15" max="16" width="2.625" style="5" customWidth="1"/>
    <col min="17" max="16384" width="0" style="5" hidden="1" customWidth="1"/>
  </cols>
  <sheetData>
    <row r="1" ht="16.5" thickBot="1"/>
    <row r="2" spans="2:15" ht="18.75" thickTop="1">
      <c r="B2" s="77">
        <f>takenlijst!B2</f>
        <v>0</v>
      </c>
      <c r="C2" s="122"/>
      <c r="D2" s="78"/>
      <c r="E2" s="78"/>
      <c r="F2" s="78"/>
      <c r="G2" s="78"/>
      <c r="H2" s="78"/>
      <c r="I2" s="78"/>
      <c r="J2" s="123"/>
      <c r="K2" s="124">
        <f>+takenlijst!J4</f>
        <v>0</v>
      </c>
      <c r="L2" s="124"/>
      <c r="M2" s="124"/>
      <c r="N2" s="78"/>
      <c r="O2" s="101">
        <f>takenlijst!N2</f>
        <v>0</v>
      </c>
    </row>
    <row r="3" spans="2:15" ht="18">
      <c r="B3" s="79"/>
      <c r="C3" s="30"/>
      <c r="D3" s="30"/>
      <c r="E3" s="30"/>
      <c r="F3" s="8"/>
      <c r="G3"/>
      <c r="H3"/>
      <c r="I3"/>
      <c r="J3"/>
      <c r="K3" s="2"/>
      <c r="L3" s="2"/>
      <c r="M3" s="2"/>
      <c r="N3" s="24"/>
      <c r="O3" s="81"/>
    </row>
    <row r="4" spans="2:15" ht="18.75" customHeight="1">
      <c r="B4" s="79"/>
      <c r="C4" s="80"/>
      <c r="D4" s="31" t="s">
        <v>0</v>
      </c>
      <c r="E4" s="112" t="s">
        <v>136</v>
      </c>
      <c r="F4" s="28"/>
      <c r="G4" s="28"/>
      <c r="H4"/>
      <c r="I4"/>
      <c r="J4"/>
      <c r="K4" s="2"/>
      <c r="L4" s="2"/>
      <c r="M4" s="2"/>
      <c r="N4" s="24"/>
      <c r="O4" s="81"/>
    </row>
    <row r="5" spans="2:15" ht="18">
      <c r="B5" s="79"/>
      <c r="C5" s="8"/>
      <c r="D5" s="31" t="s">
        <v>1</v>
      </c>
      <c r="E5" s="112">
        <f>takenlijst!E4</f>
        <v>0</v>
      </c>
      <c r="F5" s="28"/>
      <c r="G5" s="28"/>
      <c r="H5"/>
      <c r="I5"/>
      <c r="J5"/>
      <c r="K5" s="2"/>
      <c r="L5" s="2"/>
      <c r="M5" s="2"/>
      <c r="N5" s="24"/>
      <c r="O5" s="81"/>
    </row>
    <row r="6" spans="2:15" ht="18">
      <c r="B6" s="79"/>
      <c r="C6" s="2"/>
      <c r="D6" s="31" t="s">
        <v>2</v>
      </c>
      <c r="E6" s="114">
        <f>takenlijst!E5</f>
        <v>0</v>
      </c>
      <c r="F6" s="28"/>
      <c r="G6" s="28"/>
      <c r="H6"/>
      <c r="I6"/>
      <c r="J6"/>
      <c r="K6" s="2"/>
      <c r="L6" s="2"/>
      <c r="M6" s="2"/>
      <c r="N6" s="24"/>
      <c r="O6" s="81"/>
    </row>
    <row r="7" spans="2:15" ht="18">
      <c r="B7" s="79"/>
      <c r="C7" s="2"/>
      <c r="D7" s="31" t="s">
        <v>3</v>
      </c>
      <c r="E7" s="112">
        <f>takenlijst!E6</f>
        <v>0</v>
      </c>
      <c r="F7" s="28"/>
      <c r="G7" s="28"/>
      <c r="H7" s="111"/>
      <c r="I7" s="28"/>
      <c r="J7" s="28"/>
      <c r="K7" s="2"/>
      <c r="L7" s="2"/>
      <c r="M7" s="2"/>
      <c r="N7" s="24"/>
      <c r="O7" s="81"/>
    </row>
    <row r="8" spans="2:15" ht="18">
      <c r="B8" s="79"/>
      <c r="C8" s="2"/>
      <c r="D8" s="2"/>
      <c r="E8" s="2"/>
      <c r="F8" s="2"/>
      <c r="G8" s="9"/>
      <c r="H8" s="111"/>
      <c r="I8" s="28"/>
      <c r="J8" s="28"/>
      <c r="K8" s="2"/>
      <c r="L8" s="2"/>
      <c r="M8" s="2"/>
      <c r="N8" s="24"/>
      <c r="O8" s="81"/>
    </row>
    <row r="9" spans="2:15" s="202" customFormat="1" ht="19.5">
      <c r="B9" s="197"/>
      <c r="C9" s="69" t="s">
        <v>36</v>
      </c>
      <c r="D9" s="198"/>
      <c r="E9" s="198"/>
      <c r="F9" s="198"/>
      <c r="G9" s="198"/>
      <c r="H9" s="207"/>
      <c r="I9" s="207"/>
      <c r="J9" s="207"/>
      <c r="K9" s="198"/>
      <c r="L9" s="198"/>
      <c r="M9" s="198"/>
      <c r="N9" s="207"/>
      <c r="O9" s="259"/>
    </row>
    <row r="10" spans="2:15" ht="18">
      <c r="B10" s="95"/>
      <c r="C10" s="99"/>
      <c r="D10" s="99"/>
      <c r="E10" s="99"/>
      <c r="F10" s="99"/>
      <c r="G10" s="99"/>
      <c r="H10" s="120"/>
      <c r="I10" s="120"/>
      <c r="J10" s="120"/>
      <c r="K10" s="99"/>
      <c r="L10" s="99"/>
      <c r="M10" s="99"/>
      <c r="N10" s="121"/>
      <c r="O10" s="100"/>
    </row>
    <row r="11" spans="2:15" ht="15.75">
      <c r="B11" s="79"/>
      <c r="C11" s="2"/>
      <c r="D11" s="2"/>
      <c r="E11" s="2"/>
      <c r="F11" s="2"/>
      <c r="G11" s="2"/>
      <c r="H11" s="2"/>
      <c r="I11" s="2"/>
      <c r="J11" s="2"/>
      <c r="K11" s="2"/>
      <c r="L11" s="2"/>
      <c r="M11" s="2"/>
      <c r="N11" s="2"/>
      <c r="O11" s="81"/>
    </row>
    <row r="12" spans="2:15" ht="21.75" customHeight="1">
      <c r="B12" s="79"/>
      <c r="C12" s="91" t="s">
        <v>6</v>
      </c>
      <c r="D12" s="92" t="s">
        <v>7</v>
      </c>
      <c r="E12" s="93"/>
      <c r="F12" s="91" t="s">
        <v>8</v>
      </c>
      <c r="G12" s="91" t="s">
        <v>12</v>
      </c>
      <c r="H12" s="91" t="s">
        <v>37</v>
      </c>
      <c r="I12" s="91" t="s">
        <v>38</v>
      </c>
      <c r="J12" s="91" t="s">
        <v>39</v>
      </c>
      <c r="K12" s="91" t="s">
        <v>40</v>
      </c>
      <c r="L12" s="176" t="s">
        <v>41</v>
      </c>
      <c r="M12" s="176" t="s">
        <v>42</v>
      </c>
      <c r="N12" s="91" t="s">
        <v>43</v>
      </c>
      <c r="O12" s="81"/>
    </row>
    <row r="13" spans="2:15" ht="21.75" customHeight="1">
      <c r="B13" s="79"/>
      <c r="C13" s="409" t="s">
        <v>112</v>
      </c>
      <c r="D13" s="410" t="s">
        <v>113</v>
      </c>
      <c r="E13" s="411"/>
      <c r="F13" s="42" t="s">
        <v>110</v>
      </c>
      <c r="G13" s="282">
        <v>1</v>
      </c>
      <c r="H13" s="52">
        <v>5</v>
      </c>
      <c r="I13" s="295">
        <f aca="true" t="shared" si="0" ref="I13:I20">(H13*G13)/60</f>
        <v>0.08333333333333333</v>
      </c>
      <c r="J13" s="268"/>
      <c r="K13" s="52"/>
      <c r="L13" s="50"/>
      <c r="M13" s="50"/>
      <c r="N13" s="52"/>
      <c r="O13" s="81"/>
    </row>
    <row r="14" spans="2:15" ht="21.75" customHeight="1">
      <c r="B14" s="79"/>
      <c r="C14" s="177" t="s">
        <v>117</v>
      </c>
      <c r="D14" s="400" t="s">
        <v>115</v>
      </c>
      <c r="E14" s="401"/>
      <c r="F14" s="42" t="s">
        <v>118</v>
      </c>
      <c r="G14" s="282">
        <v>0.6666667</v>
      </c>
      <c r="H14" s="52">
        <v>10</v>
      </c>
      <c r="I14" s="295">
        <f t="shared" si="0"/>
        <v>0.11111111666666666</v>
      </c>
      <c r="J14" s="52"/>
      <c r="K14" s="52"/>
      <c r="L14" s="50"/>
      <c r="M14" s="50"/>
      <c r="N14" s="52"/>
      <c r="O14" s="81"/>
    </row>
    <row r="15" spans="2:15" ht="21.75" customHeight="1">
      <c r="B15" s="79"/>
      <c r="C15" s="177" t="s">
        <v>114</v>
      </c>
      <c r="D15" s="400" t="s">
        <v>115</v>
      </c>
      <c r="E15" s="401"/>
      <c r="F15" s="42" t="s">
        <v>116</v>
      </c>
      <c r="G15" s="282">
        <v>0.5</v>
      </c>
      <c r="H15" s="52">
        <v>5</v>
      </c>
      <c r="I15" s="295">
        <f t="shared" si="0"/>
        <v>0.041666666666666664</v>
      </c>
      <c r="J15" s="52"/>
      <c r="K15" s="52"/>
      <c r="L15" s="50"/>
      <c r="M15" s="50"/>
      <c r="N15" s="52"/>
      <c r="O15" s="81"/>
    </row>
    <row r="16" spans="2:15" ht="21.75" customHeight="1">
      <c r="B16" s="79"/>
      <c r="C16" s="177" t="s">
        <v>108</v>
      </c>
      <c r="D16" s="400" t="s">
        <v>109</v>
      </c>
      <c r="E16" s="401"/>
      <c r="F16" s="42" t="s">
        <v>110</v>
      </c>
      <c r="G16" s="282">
        <v>1</v>
      </c>
      <c r="H16" s="52">
        <v>5</v>
      </c>
      <c r="I16" s="295">
        <f t="shared" si="0"/>
        <v>0.08333333333333333</v>
      </c>
      <c r="J16" s="52"/>
      <c r="K16" s="52"/>
      <c r="L16" s="50"/>
      <c r="M16" s="50"/>
      <c r="N16" s="52"/>
      <c r="O16" s="81"/>
    </row>
    <row r="17" spans="2:15" ht="21.75" customHeight="1">
      <c r="B17" s="79"/>
      <c r="C17" s="409" t="s">
        <v>119</v>
      </c>
      <c r="D17" s="410" t="s">
        <v>120</v>
      </c>
      <c r="E17" s="411"/>
      <c r="F17" s="406" t="s">
        <v>110</v>
      </c>
      <c r="G17" s="407">
        <v>6</v>
      </c>
      <c r="H17" s="52">
        <v>7</v>
      </c>
      <c r="I17" s="295">
        <f t="shared" si="0"/>
        <v>0.7</v>
      </c>
      <c r="J17" s="268"/>
      <c r="K17" s="52"/>
      <c r="L17" s="50"/>
      <c r="M17" s="50"/>
      <c r="N17" s="52"/>
      <c r="O17" s="81"/>
    </row>
    <row r="18" spans="2:15" ht="21.75" customHeight="1">
      <c r="B18" s="79"/>
      <c r="C18" s="409" t="s">
        <v>121</v>
      </c>
      <c r="D18" s="410" t="s">
        <v>122</v>
      </c>
      <c r="E18" s="411"/>
      <c r="F18" s="406" t="s">
        <v>110</v>
      </c>
      <c r="G18" s="407">
        <v>4</v>
      </c>
      <c r="H18" s="52">
        <v>8</v>
      </c>
      <c r="I18" s="295">
        <f t="shared" si="0"/>
        <v>0.5333333333333333</v>
      </c>
      <c r="J18" s="268"/>
      <c r="K18" s="52"/>
      <c r="L18" s="50"/>
      <c r="M18" s="50"/>
      <c r="N18" s="52"/>
      <c r="O18" s="81"/>
    </row>
    <row r="19" spans="2:15" ht="21.75" customHeight="1">
      <c r="B19" s="79"/>
      <c r="C19" s="177" t="s">
        <v>123</v>
      </c>
      <c r="D19" s="431" t="s">
        <v>124</v>
      </c>
      <c r="E19" s="432"/>
      <c r="F19" s="42" t="s">
        <v>110</v>
      </c>
      <c r="G19" s="282">
        <v>12</v>
      </c>
      <c r="H19" s="52">
        <v>5</v>
      </c>
      <c r="I19" s="295">
        <f t="shared" si="0"/>
        <v>1</v>
      </c>
      <c r="J19" s="52"/>
      <c r="K19" s="52"/>
      <c r="L19" s="50"/>
      <c r="M19" s="50"/>
      <c r="N19" s="52"/>
      <c r="O19" s="81"/>
    </row>
    <row r="20" spans="2:15" ht="21.75" customHeight="1">
      <c r="B20" s="79"/>
      <c r="C20" s="409" t="s">
        <v>125</v>
      </c>
      <c r="D20" s="433" t="s">
        <v>126</v>
      </c>
      <c r="E20" s="434"/>
      <c r="F20" s="406" t="s">
        <v>116</v>
      </c>
      <c r="G20" s="408">
        <v>0.5</v>
      </c>
      <c r="H20" s="52">
        <v>8</v>
      </c>
      <c r="I20" s="295">
        <f t="shared" si="0"/>
        <v>0.06666666666666667</v>
      </c>
      <c r="J20" s="268"/>
      <c r="K20" s="52"/>
      <c r="L20" s="50"/>
      <c r="M20" s="50"/>
      <c r="N20" s="52"/>
      <c r="O20" s="81"/>
    </row>
    <row r="21" spans="2:15" ht="22.5" customHeight="1">
      <c r="B21" s="79"/>
      <c r="C21" s="409" t="s">
        <v>129</v>
      </c>
      <c r="D21" s="412" t="s">
        <v>130</v>
      </c>
      <c r="E21" s="413"/>
      <c r="F21" s="406" t="s">
        <v>110</v>
      </c>
      <c r="G21" s="407">
        <v>8</v>
      </c>
      <c r="H21" s="51">
        <v>15</v>
      </c>
      <c r="I21" s="294">
        <f>(H21*G21)/60</f>
        <v>2</v>
      </c>
      <c r="J21" s="267"/>
      <c r="K21" s="51"/>
      <c r="L21" s="49"/>
      <c r="M21" s="49"/>
      <c r="N21" s="51"/>
      <c r="O21" s="81"/>
    </row>
    <row r="22" spans="2:15" ht="21.75" customHeight="1">
      <c r="B22" s="79"/>
      <c r="C22" s="409" t="s">
        <v>127</v>
      </c>
      <c r="D22" s="410" t="s">
        <v>128</v>
      </c>
      <c r="E22" s="411"/>
      <c r="F22" s="406" t="s">
        <v>110</v>
      </c>
      <c r="G22" s="407">
        <v>10</v>
      </c>
      <c r="H22" s="52">
        <v>15</v>
      </c>
      <c r="I22" s="295">
        <f>(H22*G22)/60</f>
        <v>2.5</v>
      </c>
      <c r="J22" s="268"/>
      <c r="K22" s="52"/>
      <c r="L22" s="50"/>
      <c r="M22" s="50"/>
      <c r="N22" s="52"/>
      <c r="O22" s="81"/>
    </row>
    <row r="23" spans="2:15" ht="21.75" customHeight="1">
      <c r="B23" s="79"/>
      <c r="C23" s="409" t="s">
        <v>131</v>
      </c>
      <c r="D23" s="410" t="s">
        <v>132</v>
      </c>
      <c r="E23" s="411"/>
      <c r="F23" s="42" t="s">
        <v>110</v>
      </c>
      <c r="G23" s="282">
        <v>21</v>
      </c>
      <c r="H23" s="52" t="s">
        <v>137</v>
      </c>
      <c r="I23" s="295"/>
      <c r="J23" s="268"/>
      <c r="K23" s="52"/>
      <c r="L23" s="50"/>
      <c r="M23" s="50"/>
      <c r="N23" s="52"/>
      <c r="O23" s="81"/>
    </row>
    <row r="24" spans="2:15" ht="21.75" customHeight="1">
      <c r="B24" s="79"/>
      <c r="C24" s="409" t="s">
        <v>133</v>
      </c>
      <c r="D24" s="433" t="s">
        <v>134</v>
      </c>
      <c r="E24" s="434"/>
      <c r="F24" s="406" t="s">
        <v>110</v>
      </c>
      <c r="G24" s="407">
        <v>2</v>
      </c>
      <c r="H24" s="52">
        <v>10</v>
      </c>
      <c r="I24" s="295">
        <f>(H24*G24)/60</f>
        <v>0.3333333333333333</v>
      </c>
      <c r="J24" s="268"/>
      <c r="K24" s="52"/>
      <c r="L24" s="50"/>
      <c r="M24" s="50"/>
      <c r="N24" s="52"/>
      <c r="O24" s="81"/>
    </row>
    <row r="25" spans="2:15" ht="21.75" customHeight="1">
      <c r="B25" s="79"/>
      <c r="C25" s="177"/>
      <c r="D25" s="431"/>
      <c r="E25" s="432"/>
      <c r="F25" s="42"/>
      <c r="G25" s="282"/>
      <c r="H25" s="52"/>
      <c r="I25" s="295"/>
      <c r="J25" s="52"/>
      <c r="K25" s="52"/>
      <c r="L25" s="50"/>
      <c r="M25" s="50"/>
      <c r="N25" s="52"/>
      <c r="O25" s="81"/>
    </row>
    <row r="26" spans="2:15" ht="21.75" customHeight="1">
      <c r="B26" s="79"/>
      <c r="C26" s="409"/>
      <c r="D26" s="433"/>
      <c r="E26" s="434"/>
      <c r="F26" s="406"/>
      <c r="G26" s="408"/>
      <c r="H26" s="52"/>
      <c r="I26" s="295"/>
      <c r="J26" s="268"/>
      <c r="K26" s="52"/>
      <c r="L26" s="50"/>
      <c r="M26" s="50"/>
      <c r="N26" s="52"/>
      <c r="O26" s="81"/>
    </row>
    <row r="27" spans="2:15" ht="21.75" customHeight="1">
      <c r="B27" s="79"/>
      <c r="C27" s="409"/>
      <c r="D27" s="433"/>
      <c r="E27" s="434"/>
      <c r="F27" s="406"/>
      <c r="G27" s="407"/>
      <c r="H27" s="52"/>
      <c r="I27" s="295"/>
      <c r="J27" s="268"/>
      <c r="K27" s="52"/>
      <c r="L27" s="50"/>
      <c r="M27" s="50"/>
      <c r="N27" s="52"/>
      <c r="O27" s="81"/>
    </row>
    <row r="28" spans="2:15" ht="21.75" customHeight="1">
      <c r="B28" s="79"/>
      <c r="C28" s="409"/>
      <c r="D28" s="412"/>
      <c r="E28" s="413"/>
      <c r="F28" s="406"/>
      <c r="G28" s="407"/>
      <c r="H28" s="52"/>
      <c r="I28" s="295"/>
      <c r="J28" s="268"/>
      <c r="K28" s="52"/>
      <c r="L28" s="50"/>
      <c r="M28" s="50"/>
      <c r="N28" s="52"/>
      <c r="O28" s="81"/>
    </row>
    <row r="29" spans="2:15" ht="22.5" customHeight="1">
      <c r="B29" s="79"/>
      <c r="C29" s="409"/>
      <c r="D29" s="410"/>
      <c r="E29" s="411"/>
      <c r="F29" s="406"/>
      <c r="G29" s="407"/>
      <c r="H29" s="51"/>
      <c r="I29" s="294"/>
      <c r="J29" s="267"/>
      <c r="K29" s="51"/>
      <c r="L29" s="49"/>
      <c r="M29" s="49"/>
      <c r="N29" s="51"/>
      <c r="O29" s="81"/>
    </row>
    <row r="30" spans="2:15" ht="21.75" customHeight="1">
      <c r="B30" s="79"/>
      <c r="C30" s="409"/>
      <c r="D30" s="410"/>
      <c r="E30" s="411"/>
      <c r="F30" s="406"/>
      <c r="G30" s="407"/>
      <c r="H30" s="52"/>
      <c r="I30" s="295"/>
      <c r="J30" s="268"/>
      <c r="K30" s="52"/>
      <c r="L30" s="50"/>
      <c r="M30" s="50"/>
      <c r="N30" s="52"/>
      <c r="O30" s="81"/>
    </row>
    <row r="31" spans="2:15" ht="21.75" customHeight="1">
      <c r="B31" s="79"/>
      <c r="C31" s="409"/>
      <c r="D31" s="433"/>
      <c r="E31" s="434"/>
      <c r="F31" s="42"/>
      <c r="G31" s="282"/>
      <c r="H31" s="52"/>
      <c r="I31" s="295"/>
      <c r="J31" s="268"/>
      <c r="K31" s="52"/>
      <c r="L31" s="50"/>
      <c r="M31" s="50"/>
      <c r="N31" s="52"/>
      <c r="O31" s="81"/>
    </row>
    <row r="32" spans="2:15" ht="21.75" customHeight="1">
      <c r="B32" s="79"/>
      <c r="C32" s="409"/>
      <c r="D32" s="433"/>
      <c r="E32" s="434"/>
      <c r="F32" s="406"/>
      <c r="G32" s="407"/>
      <c r="H32" s="52"/>
      <c r="I32" s="295"/>
      <c r="J32" s="268"/>
      <c r="K32" s="52"/>
      <c r="L32" s="50"/>
      <c r="M32" s="50"/>
      <c r="N32" s="52"/>
      <c r="O32" s="81"/>
    </row>
    <row r="33" spans="2:15" ht="21.75" customHeight="1">
      <c r="B33" s="79"/>
      <c r="C33" s="409"/>
      <c r="D33" s="433"/>
      <c r="E33" s="434"/>
      <c r="F33" s="406"/>
      <c r="G33" s="407"/>
      <c r="H33" s="52"/>
      <c r="I33" s="295"/>
      <c r="J33" s="268"/>
      <c r="K33" s="52"/>
      <c r="L33" s="50"/>
      <c r="M33" s="50"/>
      <c r="N33" s="52"/>
      <c r="O33" s="81"/>
    </row>
    <row r="34" spans="2:15" ht="21.75" customHeight="1">
      <c r="B34" s="79"/>
      <c r="C34" s="409"/>
      <c r="D34" s="431"/>
      <c r="E34" s="432"/>
      <c r="F34" s="406"/>
      <c r="G34" s="407"/>
      <c r="H34" s="52"/>
      <c r="I34" s="295"/>
      <c r="J34" s="268"/>
      <c r="K34" s="52"/>
      <c r="L34" s="50"/>
      <c r="M34" s="50"/>
      <c r="N34" s="52"/>
      <c r="O34" s="81"/>
    </row>
    <row r="35" spans="2:15" ht="21.75" customHeight="1">
      <c r="B35" s="79"/>
      <c r="C35" s="177"/>
      <c r="D35" s="431"/>
      <c r="E35" s="432"/>
      <c r="F35" s="42"/>
      <c r="G35" s="282"/>
      <c r="H35" s="52"/>
      <c r="I35" s="295"/>
      <c r="J35" s="52"/>
      <c r="K35" s="52"/>
      <c r="L35" s="50"/>
      <c r="M35" s="50"/>
      <c r="N35" s="52"/>
      <c r="O35" s="81"/>
    </row>
    <row r="36" spans="2:15" ht="21.75" customHeight="1">
      <c r="B36" s="79"/>
      <c r="C36" s="177"/>
      <c r="D36" s="431"/>
      <c r="E36" s="432"/>
      <c r="F36" s="42"/>
      <c r="G36" s="282"/>
      <c r="H36" s="52"/>
      <c r="I36" s="295"/>
      <c r="J36" s="52"/>
      <c r="K36" s="52"/>
      <c r="L36" s="50"/>
      <c r="M36" s="50"/>
      <c r="N36" s="52"/>
      <c r="O36" s="81"/>
    </row>
    <row r="37" spans="2:15" ht="21.75" customHeight="1">
      <c r="B37" s="79"/>
      <c r="C37" s="177"/>
      <c r="D37" s="431"/>
      <c r="E37" s="432"/>
      <c r="F37" s="42"/>
      <c r="G37" s="282"/>
      <c r="H37" s="52"/>
      <c r="I37" s="295"/>
      <c r="J37" s="52"/>
      <c r="K37" s="52"/>
      <c r="L37" s="50"/>
      <c r="M37" s="50"/>
      <c r="N37" s="52"/>
      <c r="O37" s="81"/>
    </row>
    <row r="38" spans="2:15" ht="21.75" customHeight="1">
      <c r="B38" s="79"/>
      <c r="C38" s="177"/>
      <c r="D38" s="431"/>
      <c r="E38" s="432"/>
      <c r="F38" s="42"/>
      <c r="G38" s="282"/>
      <c r="H38" s="52"/>
      <c r="I38" s="295"/>
      <c r="J38" s="52"/>
      <c r="K38" s="52"/>
      <c r="L38" s="50"/>
      <c r="M38" s="50"/>
      <c r="N38" s="52"/>
      <c r="O38" s="81"/>
    </row>
    <row r="39" spans="2:15" ht="21.75" customHeight="1">
      <c r="B39" s="79"/>
      <c r="C39" s="177"/>
      <c r="D39" s="431"/>
      <c r="E39" s="432"/>
      <c r="F39" s="42"/>
      <c r="G39" s="282"/>
      <c r="H39" s="52"/>
      <c r="I39" s="295"/>
      <c r="J39" s="52"/>
      <c r="K39" s="52"/>
      <c r="L39" s="50"/>
      <c r="M39" s="50"/>
      <c r="N39" s="52"/>
      <c r="O39" s="81"/>
    </row>
    <row r="40" spans="2:15" ht="21.75" customHeight="1">
      <c r="B40" s="79"/>
      <c r="C40" s="177"/>
      <c r="D40" s="431"/>
      <c r="E40" s="432"/>
      <c r="F40" s="42"/>
      <c r="G40" s="282"/>
      <c r="H40" s="52"/>
      <c r="I40" s="295"/>
      <c r="J40" s="52"/>
      <c r="K40" s="52"/>
      <c r="L40" s="50"/>
      <c r="M40" s="50"/>
      <c r="N40" s="52"/>
      <c r="O40" s="81"/>
    </row>
    <row r="41" spans="2:15" ht="21.75" customHeight="1">
      <c r="B41" s="79"/>
      <c r="C41" s="177"/>
      <c r="D41" s="431"/>
      <c r="E41" s="432"/>
      <c r="F41" s="42"/>
      <c r="G41" s="282"/>
      <c r="H41" s="52"/>
      <c r="I41" s="295"/>
      <c r="J41" s="52"/>
      <c r="K41" s="52"/>
      <c r="L41" s="50"/>
      <c r="M41" s="50"/>
      <c r="N41" s="52"/>
      <c r="O41" s="81"/>
    </row>
    <row r="42" spans="2:15" ht="21.75" customHeight="1">
      <c r="B42" s="79"/>
      <c r="C42" s="177"/>
      <c r="D42" s="431"/>
      <c r="E42" s="432"/>
      <c r="F42" s="42"/>
      <c r="G42" s="282"/>
      <c r="H42" s="52"/>
      <c r="I42" s="295"/>
      <c r="J42" s="52"/>
      <c r="K42" s="52"/>
      <c r="L42" s="50"/>
      <c r="M42" s="50"/>
      <c r="N42" s="52"/>
      <c r="O42" s="81"/>
    </row>
    <row r="43" spans="2:15" ht="21.75" customHeight="1">
      <c r="B43" s="79"/>
      <c r="C43" s="177"/>
      <c r="D43" s="431"/>
      <c r="E43" s="432"/>
      <c r="F43" s="42"/>
      <c r="G43" s="282"/>
      <c r="H43" s="52"/>
      <c r="I43" s="295"/>
      <c r="J43" s="52"/>
      <c r="K43" s="52"/>
      <c r="L43" s="50"/>
      <c r="M43" s="50"/>
      <c r="N43" s="52"/>
      <c r="O43" s="81"/>
    </row>
    <row r="44" spans="2:15" ht="21.75" customHeight="1">
      <c r="B44" s="79"/>
      <c r="C44" s="177"/>
      <c r="D44" s="431"/>
      <c r="E44" s="432"/>
      <c r="F44" s="42"/>
      <c r="G44" s="282"/>
      <c r="H44" s="52"/>
      <c r="I44" s="295"/>
      <c r="J44" s="52"/>
      <c r="K44" s="52"/>
      <c r="L44" s="50"/>
      <c r="M44" s="50"/>
      <c r="N44" s="52"/>
      <c r="O44" s="81"/>
    </row>
    <row r="45" spans="2:15" ht="21.75" customHeight="1">
      <c r="B45" s="79"/>
      <c r="C45" s="177"/>
      <c r="D45" s="431"/>
      <c r="E45" s="432"/>
      <c r="F45" s="42"/>
      <c r="G45" s="282"/>
      <c r="H45" s="52"/>
      <c r="I45" s="295"/>
      <c r="J45" s="52"/>
      <c r="K45" s="52"/>
      <c r="L45" s="50"/>
      <c r="M45" s="50"/>
      <c r="N45" s="52"/>
      <c r="O45" s="81"/>
    </row>
    <row r="46" spans="2:15" ht="21.75" customHeight="1">
      <c r="B46" s="79"/>
      <c r="C46" s="177"/>
      <c r="D46" s="431"/>
      <c r="E46" s="432"/>
      <c r="F46" s="42"/>
      <c r="G46" s="282"/>
      <c r="H46" s="52"/>
      <c r="I46" s="295"/>
      <c r="J46" s="52"/>
      <c r="K46" s="52"/>
      <c r="L46" s="50"/>
      <c r="M46" s="50"/>
      <c r="N46" s="52"/>
      <c r="O46" s="81"/>
    </row>
    <row r="47" spans="2:15" ht="21.75" customHeight="1">
      <c r="B47" s="79"/>
      <c r="C47" s="177"/>
      <c r="D47" s="431"/>
      <c r="E47" s="432"/>
      <c r="F47" s="42"/>
      <c r="G47" s="282"/>
      <c r="H47" s="52"/>
      <c r="I47" s="295">
        <f aca="true" t="shared" si="1" ref="I47:I53">(H47*G47)/60</f>
        <v>0</v>
      </c>
      <c r="J47" s="52"/>
      <c r="K47" s="52"/>
      <c r="L47" s="50"/>
      <c r="M47" s="50"/>
      <c r="N47" s="52"/>
      <c r="O47" s="81"/>
    </row>
    <row r="48" spans="2:15" ht="21.75" customHeight="1">
      <c r="B48" s="79"/>
      <c r="C48" s="177"/>
      <c r="D48" s="431"/>
      <c r="E48" s="432"/>
      <c r="F48" s="42"/>
      <c r="G48" s="282"/>
      <c r="H48" s="52"/>
      <c r="I48" s="295">
        <f t="shared" si="1"/>
        <v>0</v>
      </c>
      <c r="J48" s="52"/>
      <c r="K48" s="52"/>
      <c r="L48" s="50"/>
      <c r="M48" s="50"/>
      <c r="N48" s="52"/>
      <c r="O48" s="81"/>
    </row>
    <row r="49" spans="2:15" ht="21.75" customHeight="1">
      <c r="B49" s="79"/>
      <c r="C49" s="177"/>
      <c r="D49" s="431"/>
      <c r="E49" s="432"/>
      <c r="F49" s="42"/>
      <c r="G49" s="282"/>
      <c r="H49" s="52"/>
      <c r="I49" s="295">
        <f t="shared" si="1"/>
        <v>0</v>
      </c>
      <c r="J49" s="52"/>
      <c r="K49" s="52"/>
      <c r="L49" s="50"/>
      <c r="M49" s="50"/>
      <c r="N49" s="52"/>
      <c r="O49" s="81"/>
    </row>
    <row r="50" spans="2:15" ht="21.75" customHeight="1">
      <c r="B50" s="79"/>
      <c r="C50" s="177"/>
      <c r="D50" s="431"/>
      <c r="E50" s="432"/>
      <c r="F50" s="42"/>
      <c r="G50" s="282"/>
      <c r="H50" s="52"/>
      <c r="I50" s="295">
        <f t="shared" si="1"/>
        <v>0</v>
      </c>
      <c r="J50" s="52"/>
      <c r="K50" s="52"/>
      <c r="L50" s="50"/>
      <c r="M50" s="50"/>
      <c r="N50" s="52"/>
      <c r="O50" s="81"/>
    </row>
    <row r="51" spans="2:15" ht="21.75" customHeight="1">
      <c r="B51" s="79"/>
      <c r="C51" s="177"/>
      <c r="D51" s="431"/>
      <c r="E51" s="432"/>
      <c r="F51" s="42"/>
      <c r="G51" s="282"/>
      <c r="H51" s="52"/>
      <c r="I51" s="295">
        <f t="shared" si="1"/>
        <v>0</v>
      </c>
      <c r="J51" s="52"/>
      <c r="K51" s="52"/>
      <c r="L51" s="50"/>
      <c r="M51" s="50"/>
      <c r="N51" s="52"/>
      <c r="O51" s="81"/>
    </row>
    <row r="52" spans="2:15" ht="21.75" customHeight="1">
      <c r="B52" s="79"/>
      <c r="C52" s="177"/>
      <c r="D52" s="423"/>
      <c r="E52" s="424"/>
      <c r="F52" s="42"/>
      <c r="G52" s="282"/>
      <c r="H52" s="52"/>
      <c r="I52" s="295">
        <f t="shared" si="1"/>
        <v>0</v>
      </c>
      <c r="J52" s="52"/>
      <c r="K52" s="52"/>
      <c r="L52" s="50"/>
      <c r="M52" s="50"/>
      <c r="N52" s="52"/>
      <c r="O52" s="81"/>
    </row>
    <row r="53" spans="2:15" ht="21.75" customHeight="1" thickBot="1">
      <c r="B53" s="79"/>
      <c r="C53" s="177"/>
      <c r="D53" s="89"/>
      <c r="E53" s="89"/>
      <c r="F53" s="42"/>
      <c r="G53" s="282"/>
      <c r="H53" s="52"/>
      <c r="I53" s="295">
        <f t="shared" si="1"/>
        <v>0</v>
      </c>
      <c r="J53" s="52"/>
      <c r="K53" s="52"/>
      <c r="L53" s="50"/>
      <c r="M53" s="50"/>
      <c r="N53" s="52"/>
      <c r="O53" s="81"/>
    </row>
    <row r="54" spans="2:15" ht="18" thickBot="1" thickTop="1">
      <c r="B54" s="88"/>
      <c r="C54" s="89"/>
      <c r="F54" s="125"/>
      <c r="G54" s="89"/>
      <c r="H54" s="89"/>
      <c r="I54" s="89"/>
      <c r="J54" s="89"/>
      <c r="K54" s="89"/>
      <c r="L54" s="89"/>
      <c r="M54" s="89"/>
      <c r="N54" s="89"/>
      <c r="O54" s="90"/>
    </row>
    <row r="55" ht="16.5" thickTop="1">
      <c r="F55" s="11"/>
    </row>
    <row r="56" ht="15.75" hidden="1">
      <c r="F56" s="11"/>
    </row>
    <row r="57" ht="15.75" hidden="1">
      <c r="F57" s="11"/>
    </row>
    <row r="58" ht="15.75" hidden="1">
      <c r="F58" s="11"/>
    </row>
    <row r="59" ht="15.75" hidden="1">
      <c r="F59" s="11"/>
    </row>
    <row r="60" ht="15.75" hidden="1">
      <c r="F60" s="11"/>
    </row>
    <row r="61" ht="15.75" hidden="1">
      <c r="F61" s="11"/>
    </row>
    <row r="62" ht="15.75" hidden="1">
      <c r="F62" s="11"/>
    </row>
    <row r="63" ht="15.75" hidden="1">
      <c r="F63" s="11"/>
    </row>
    <row r="64" ht="15.75" hidden="1">
      <c r="F64" s="11"/>
    </row>
    <row r="65" ht="15.75" hidden="1">
      <c r="F65" s="11"/>
    </row>
    <row r="66" ht="15.75" hidden="1">
      <c r="F66" s="11"/>
    </row>
    <row r="67" ht="15.75" hidden="1">
      <c r="F67" s="11"/>
    </row>
    <row r="68" ht="15.75" hidden="1">
      <c r="F68" s="11"/>
    </row>
    <row r="69" ht="15.75" hidden="1">
      <c r="F69" s="11"/>
    </row>
    <row r="70" ht="15.75" hidden="1">
      <c r="F70" s="11"/>
    </row>
    <row r="71" ht="15.75" hidden="1">
      <c r="F71" s="11"/>
    </row>
    <row r="72" ht="15.75" hidden="1">
      <c r="F72" s="11"/>
    </row>
    <row r="73" ht="15.75" hidden="1">
      <c r="F73" s="11"/>
    </row>
    <row r="74" ht="15.75" hidden="1">
      <c r="F74" s="11"/>
    </row>
    <row r="75" ht="15.75" hidden="1">
      <c r="F75" s="11"/>
    </row>
    <row r="76" ht="15.75" hidden="1">
      <c r="F76" s="11"/>
    </row>
    <row r="77" ht="15.75" hidden="1">
      <c r="F77" s="11"/>
    </row>
    <row r="78" ht="15.75" hidden="1">
      <c r="F78" s="11"/>
    </row>
    <row r="79" ht="15.75" hidden="1">
      <c r="F79" s="11"/>
    </row>
    <row r="80" ht="15.75" hidden="1">
      <c r="F80" s="11"/>
    </row>
    <row r="81" ht="15.75" hidden="1">
      <c r="F81" s="11"/>
    </row>
    <row r="82" ht="15.75" hidden="1">
      <c r="F82" s="11"/>
    </row>
    <row r="83" ht="15.75" hidden="1">
      <c r="F83" s="11"/>
    </row>
    <row r="84" ht="15.75" hidden="1">
      <c r="F84" s="11"/>
    </row>
    <row r="85" ht="15.75" hidden="1">
      <c r="F85" s="11"/>
    </row>
    <row r="86" ht="15.75" hidden="1">
      <c r="F86" s="11"/>
    </row>
    <row r="87" ht="15.75" hidden="1">
      <c r="F87" s="11"/>
    </row>
    <row r="88" ht="15.75" hidden="1">
      <c r="F88" s="11"/>
    </row>
    <row r="89" ht="15.75" hidden="1">
      <c r="F89" s="11"/>
    </row>
    <row r="90" ht="15.75" hidden="1">
      <c r="F90" s="11"/>
    </row>
    <row r="91" ht="15.75" hidden="1">
      <c r="F91" s="11"/>
    </row>
    <row r="92" ht="15.75" hidden="1">
      <c r="F92" s="11"/>
    </row>
    <row r="93" ht="15.75" hidden="1">
      <c r="F93" s="11"/>
    </row>
    <row r="94" ht="15.75"/>
    <row r="95" ht="15.75"/>
    <row r="96" ht="15.75"/>
    <row r="97" ht="15.75"/>
    <row r="98" ht="15.75"/>
    <row r="99" ht="15.75"/>
    <row r="100" ht="15.75"/>
    <row r="101" ht="15.75"/>
    <row r="102" ht="15.75"/>
    <row r="103" ht="15.75"/>
    <row r="104" ht="15.75"/>
    <row r="105" ht="15.75"/>
    <row r="106" ht="15.75"/>
    <row r="107" ht="15.75"/>
    <row r="108" ht="15.75"/>
    <row r="109" ht="15.75"/>
  </sheetData>
  <sheetProtection/>
  <mergeCells count="28">
    <mergeCell ref="D19:E19"/>
    <mergeCell ref="D20:E20"/>
    <mergeCell ref="D25:E25"/>
    <mergeCell ref="D24:E24"/>
    <mergeCell ref="D31:E31"/>
    <mergeCell ref="D32:E32"/>
    <mergeCell ref="D33:E33"/>
    <mergeCell ref="D26:E26"/>
    <mergeCell ref="D27:E27"/>
    <mergeCell ref="D34:E34"/>
    <mergeCell ref="D35:E35"/>
    <mergeCell ref="D36:E36"/>
    <mergeCell ref="D37:E37"/>
    <mergeCell ref="D44:E44"/>
    <mergeCell ref="D45:E45"/>
    <mergeCell ref="D38:E38"/>
    <mergeCell ref="D39:E39"/>
    <mergeCell ref="D40:E40"/>
    <mergeCell ref="D41:E41"/>
    <mergeCell ref="D42:E42"/>
    <mergeCell ref="D43:E43"/>
    <mergeCell ref="D50:E50"/>
    <mergeCell ref="D51:E51"/>
    <mergeCell ref="D52:E52"/>
    <mergeCell ref="D46:E46"/>
    <mergeCell ref="D47:E47"/>
    <mergeCell ref="D48:E48"/>
    <mergeCell ref="D49:E49"/>
  </mergeCells>
  <printOptions horizontalCentered="1"/>
  <pageMargins left="0.3937007874015748" right="0.3937007874015748" top="0.5905511811023623" bottom="0.3937007874015748" header="0.3937007874015748" footer="0.1968503937007874"/>
  <pageSetup firstPageNumber="1" useFirstPageNumber="1" fitToHeight="1" fitToWidth="1" horizontalDpi="300" verticalDpi="300" orientation="landscape" paperSize="9" scale="75"/>
  <headerFooter alignWithMargins="0">
    <oddFooter>&amp;L&amp;"Arial,Standaard"&amp;8&amp;F   &amp;D</oddFooter>
  </headerFooter>
</worksheet>
</file>

<file path=xl/worksheets/sheet5.xml><?xml version="1.0" encoding="utf-8"?>
<worksheet xmlns="http://schemas.openxmlformats.org/spreadsheetml/2006/main" xmlns:r="http://schemas.openxmlformats.org/officeDocument/2006/relationships">
  <sheetPr codeName="Blad4">
    <pageSetUpPr fitToPage="1"/>
  </sheetPr>
  <dimension ref="B1:AV122"/>
  <sheetViews>
    <sheetView showGridLines="0" showZeros="0" zoomScale="75" zoomScaleNormal="75" zoomScalePageLayoutView="0" workbookViewId="0" topLeftCell="P1">
      <pane ySplit="11" topLeftCell="A19" activePane="bottomLeft" state="frozen"/>
      <selection pane="topLeft" activeCell="C13" sqref="C13:L112"/>
      <selection pane="bottomLeft" activeCell="C13" sqref="C13:L112"/>
    </sheetView>
  </sheetViews>
  <sheetFormatPr defaultColWidth="0" defaultRowHeight="15.75" zeroHeight="1"/>
  <cols>
    <col min="1" max="2" width="2.625" style="29" customWidth="1"/>
    <col min="3" max="3" width="16.625" style="29" customWidth="1"/>
    <col min="4" max="4" width="41.125" style="28" customWidth="1"/>
    <col min="5" max="5" width="23.625" style="28" customWidth="1"/>
    <col min="6" max="6" width="13.50390625" style="29" customWidth="1"/>
    <col min="7" max="7" width="12.625" style="277" customWidth="1"/>
    <col min="8" max="41" width="7.125" style="29" customWidth="1"/>
    <col min="42" max="44" width="10.625" style="29" customWidth="1"/>
    <col min="45" max="46" width="2.625" style="29" customWidth="1"/>
    <col min="47" max="16384" width="0" style="29" hidden="1" customWidth="1"/>
  </cols>
  <sheetData>
    <row r="1" spans="3:38" s="55" customFormat="1" ht="18.75" customHeight="1" thickBot="1">
      <c r="C1" s="53"/>
      <c r="D1" s="60"/>
      <c r="E1" s="60"/>
      <c r="F1" s="60"/>
      <c r="G1" s="27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4"/>
      <c r="AK1" s="53"/>
      <c r="AL1" s="53"/>
    </row>
    <row r="2" spans="2:45" s="64" customFormat="1" ht="17.25" customHeight="1" thickTop="1">
      <c r="B2" s="374">
        <f>takenlijst!B2</f>
        <v>0</v>
      </c>
      <c r="C2" s="153"/>
      <c r="D2" s="154"/>
      <c r="E2" s="154"/>
      <c r="F2" s="154"/>
      <c r="G2" s="274"/>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37"/>
      <c r="AK2" s="153"/>
      <c r="AL2" s="153"/>
      <c r="AM2" s="158"/>
      <c r="AN2" s="153"/>
      <c r="AO2" s="153"/>
      <c r="AP2" s="153"/>
      <c r="AQ2" s="153"/>
      <c r="AR2" s="153"/>
      <c r="AS2" s="373">
        <f>takenlijst!N2</f>
        <v>0</v>
      </c>
    </row>
    <row r="3" spans="2:45" s="58" customFormat="1" ht="17.25" customHeight="1">
      <c r="B3" s="138"/>
      <c r="C3" s="59"/>
      <c r="D3" s="60"/>
      <c r="E3" s="60"/>
      <c r="F3" s="60"/>
      <c r="G3" s="273"/>
      <c r="H3" s="56"/>
      <c r="I3" s="30"/>
      <c r="J3" s="30"/>
      <c r="K3" s="30"/>
      <c r="L3" s="30"/>
      <c r="M3" s="30"/>
      <c r="N3" s="30"/>
      <c r="O3" s="30"/>
      <c r="P3" s="30"/>
      <c r="Q3" s="30"/>
      <c r="R3" s="30"/>
      <c r="S3" s="30"/>
      <c r="T3" s="30"/>
      <c r="U3" s="30"/>
      <c r="V3" s="30"/>
      <c r="W3" s="30"/>
      <c r="X3" s="30"/>
      <c r="Y3" s="30"/>
      <c r="Z3" s="30"/>
      <c r="AA3" s="30"/>
      <c r="AB3" s="30"/>
      <c r="AC3" s="30"/>
      <c r="AD3" s="30"/>
      <c r="AE3" s="30"/>
      <c r="AF3" s="30"/>
      <c r="AG3" s="30"/>
      <c r="AH3" s="30"/>
      <c r="AI3" s="56"/>
      <c r="AJ3" s="57"/>
      <c r="AK3" s="56"/>
      <c r="AL3" s="56"/>
      <c r="AM3" s="80"/>
      <c r="AN3" s="56"/>
      <c r="AO3" s="56"/>
      <c r="AP3" s="56"/>
      <c r="AQ3" s="56"/>
      <c r="AR3" s="56"/>
      <c r="AS3" s="139"/>
    </row>
    <row r="4" spans="2:45" s="55" customFormat="1" ht="17.25" customHeight="1">
      <c r="B4" s="140"/>
      <c r="C4" s="59"/>
      <c r="D4" s="31" t="s">
        <v>0</v>
      </c>
      <c r="E4" s="112">
        <f>takenlijst!E3</f>
        <v>0</v>
      </c>
      <c r="F4" s="30"/>
      <c r="G4" s="347"/>
      <c r="H4" s="60"/>
      <c r="I4" s="62"/>
      <c r="J4" s="62"/>
      <c r="K4" s="62"/>
      <c r="L4" s="62"/>
      <c r="M4" s="62"/>
      <c r="N4" s="62"/>
      <c r="O4" s="62"/>
      <c r="P4" s="62"/>
      <c r="Q4" s="62"/>
      <c r="R4" s="62"/>
      <c r="S4" s="62"/>
      <c r="T4" s="62"/>
      <c r="U4" s="62"/>
      <c r="V4" s="62"/>
      <c r="W4" s="62"/>
      <c r="X4" s="62"/>
      <c r="Y4" s="62"/>
      <c r="Z4" s="62"/>
      <c r="AA4" s="62"/>
      <c r="AB4" s="62"/>
      <c r="AC4" s="62"/>
      <c r="AD4" s="62"/>
      <c r="AE4" s="62"/>
      <c r="AF4" s="62"/>
      <c r="AG4" s="30"/>
      <c r="AH4" s="30"/>
      <c r="AI4" s="60"/>
      <c r="AJ4" s="61"/>
      <c r="AK4" s="59"/>
      <c r="AL4" s="59"/>
      <c r="AM4" s="80"/>
      <c r="AN4" s="59"/>
      <c r="AO4" s="59"/>
      <c r="AP4" s="59"/>
      <c r="AQ4" s="59"/>
      <c r="AR4" s="59"/>
      <c r="AS4" s="141"/>
    </row>
    <row r="5" spans="2:45" s="55" customFormat="1" ht="17.25" customHeight="1">
      <c r="B5" s="140"/>
      <c r="C5" s="59"/>
      <c r="D5" s="31" t="s">
        <v>1</v>
      </c>
      <c r="E5" s="112">
        <f>takenlijst!E4</f>
        <v>0</v>
      </c>
      <c r="F5" s="30"/>
      <c r="G5" s="347"/>
      <c r="H5" s="63"/>
      <c r="I5" s="62"/>
      <c r="J5" s="62"/>
      <c r="K5" s="62"/>
      <c r="L5" s="62"/>
      <c r="M5" s="62"/>
      <c r="N5" s="62"/>
      <c r="O5" s="62"/>
      <c r="P5" s="62"/>
      <c r="Q5" s="62"/>
      <c r="R5" s="62"/>
      <c r="S5" s="62"/>
      <c r="T5" s="62"/>
      <c r="U5" s="62"/>
      <c r="V5" s="62"/>
      <c r="W5" s="62"/>
      <c r="X5" s="62"/>
      <c r="Y5" s="62"/>
      <c r="Z5" s="62"/>
      <c r="AA5" s="62"/>
      <c r="AB5" s="62"/>
      <c r="AC5" s="62"/>
      <c r="AD5" s="62"/>
      <c r="AE5" s="62"/>
      <c r="AF5" s="62"/>
      <c r="AG5" s="80"/>
      <c r="AH5" s="80"/>
      <c r="AI5" s="80"/>
      <c r="AJ5" s="80"/>
      <c r="AK5" s="59"/>
      <c r="AL5" s="59"/>
      <c r="AM5" s="80"/>
      <c r="AN5" s="59"/>
      <c r="AO5" s="59"/>
      <c r="AP5" s="59"/>
      <c r="AQ5" s="59"/>
      <c r="AR5" s="59"/>
      <c r="AS5" s="141"/>
    </row>
    <row r="6" spans="2:45" s="58" customFormat="1" ht="17.25" customHeight="1">
      <c r="B6" s="138"/>
      <c r="C6" s="59"/>
      <c r="D6" s="31" t="s">
        <v>2</v>
      </c>
      <c r="E6" s="372">
        <f>takenlijst!E5</f>
        <v>0</v>
      </c>
      <c r="F6" s="30"/>
      <c r="G6" s="347"/>
      <c r="H6" s="63"/>
      <c r="I6" s="62"/>
      <c r="J6" s="62"/>
      <c r="K6" s="62"/>
      <c r="L6" s="62"/>
      <c r="M6" s="62"/>
      <c r="N6" s="62"/>
      <c r="O6" s="62"/>
      <c r="P6" s="62"/>
      <c r="Q6" s="62"/>
      <c r="R6" s="62"/>
      <c r="S6" s="62"/>
      <c r="T6" s="62"/>
      <c r="U6" s="62"/>
      <c r="V6" s="62"/>
      <c r="W6" s="62"/>
      <c r="X6" s="62"/>
      <c r="Y6" s="62"/>
      <c r="Z6" s="62"/>
      <c r="AA6" s="62"/>
      <c r="AB6" s="62"/>
      <c r="AC6" s="62"/>
      <c r="AD6" s="62"/>
      <c r="AE6" s="62"/>
      <c r="AF6" s="62"/>
      <c r="AG6" s="80"/>
      <c r="AH6" s="80"/>
      <c r="AI6" s="80"/>
      <c r="AJ6" s="80"/>
      <c r="AK6" s="56"/>
      <c r="AL6" s="56"/>
      <c r="AM6" s="80"/>
      <c r="AN6" s="56"/>
      <c r="AO6" s="56"/>
      <c r="AP6" s="56"/>
      <c r="AQ6" s="56"/>
      <c r="AR6" s="56"/>
      <c r="AS6" s="139"/>
    </row>
    <row r="7" spans="2:45" s="58" customFormat="1" ht="17.25" customHeight="1">
      <c r="B7" s="138"/>
      <c r="C7" s="59"/>
      <c r="D7" s="31" t="s">
        <v>3</v>
      </c>
      <c r="E7" s="112">
        <f>takenlijst!E6</f>
        <v>0</v>
      </c>
      <c r="F7" s="30"/>
      <c r="G7" s="347"/>
      <c r="H7" s="63"/>
      <c r="I7" s="62"/>
      <c r="J7" s="62"/>
      <c r="K7" s="62"/>
      <c r="L7" s="62"/>
      <c r="M7" s="62"/>
      <c r="N7" s="62"/>
      <c r="O7" s="62"/>
      <c r="P7" s="62"/>
      <c r="Q7" s="62"/>
      <c r="R7" s="62"/>
      <c r="S7" s="62"/>
      <c r="T7" s="62"/>
      <c r="U7" s="62"/>
      <c r="V7" s="62"/>
      <c r="W7" s="62"/>
      <c r="X7" s="62"/>
      <c r="Y7" s="62"/>
      <c r="Z7" s="62"/>
      <c r="AA7" s="62"/>
      <c r="AB7" s="62"/>
      <c r="AC7" s="62"/>
      <c r="AD7" s="62"/>
      <c r="AE7" s="62"/>
      <c r="AF7" s="62"/>
      <c r="AG7" s="80"/>
      <c r="AH7" s="80"/>
      <c r="AI7" s="80"/>
      <c r="AJ7" s="80"/>
      <c r="AK7" s="56"/>
      <c r="AL7" s="56"/>
      <c r="AM7" s="80"/>
      <c r="AN7" s="56"/>
      <c r="AO7" s="56"/>
      <c r="AP7" s="56"/>
      <c r="AQ7" s="56"/>
      <c r="AR7" s="56"/>
      <c r="AS7" s="139"/>
    </row>
    <row r="8" spans="2:45" s="58" customFormat="1" ht="17.25" customHeight="1">
      <c r="B8" s="138"/>
      <c r="C8" s="3"/>
      <c r="D8" s="348"/>
      <c r="E8" s="348"/>
      <c r="F8" s="348"/>
      <c r="G8" s="349"/>
      <c r="H8" s="156"/>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156"/>
      <c r="AL8" s="156"/>
      <c r="AM8" s="80"/>
      <c r="AN8" s="155"/>
      <c r="AO8" s="156"/>
      <c r="AP8" s="156"/>
      <c r="AQ8" s="156"/>
      <c r="AR8" s="156"/>
      <c r="AS8" s="157"/>
    </row>
    <row r="9" spans="2:45" s="132" customFormat="1" ht="24" customHeight="1">
      <c r="B9" s="142"/>
      <c r="C9" s="6" t="s">
        <v>44</v>
      </c>
      <c r="D9" s="130"/>
      <c r="E9" s="130"/>
      <c r="F9" s="130"/>
      <c r="G9" s="130"/>
      <c r="H9" s="127"/>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9"/>
      <c r="AI9" s="130"/>
      <c r="AJ9" s="131"/>
      <c r="AK9" s="127"/>
      <c r="AL9" s="127"/>
      <c r="AM9" s="84"/>
      <c r="AN9" s="127"/>
      <c r="AO9" s="127"/>
      <c r="AP9" s="127"/>
      <c r="AQ9" s="127"/>
      <c r="AR9" s="127"/>
      <c r="AS9" s="143"/>
    </row>
    <row r="10" spans="2:45" s="58" customFormat="1" ht="17.25" customHeight="1">
      <c r="B10" s="144"/>
      <c r="C10" s="136"/>
      <c r="D10" s="350"/>
      <c r="E10" s="350"/>
      <c r="F10" s="350"/>
      <c r="G10" s="351"/>
      <c r="H10" s="133"/>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3"/>
      <c r="AJ10" s="135"/>
      <c r="AK10" s="133"/>
      <c r="AL10" s="133"/>
      <c r="AM10" s="117"/>
      <c r="AN10" s="133"/>
      <c r="AO10" s="133"/>
      <c r="AP10" s="133"/>
      <c r="AQ10" s="133"/>
      <c r="AR10" s="133"/>
      <c r="AS10" s="145"/>
    </row>
    <row r="11" spans="2:45" ht="17.25" customHeight="1">
      <c r="B11" s="82"/>
      <c r="C11" s="26"/>
      <c r="D11" s="2"/>
      <c r="E11" s="2"/>
      <c r="F11" s="2"/>
      <c r="G11" s="31"/>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30"/>
      <c r="AJ11" s="27"/>
      <c r="AK11" s="28"/>
      <c r="AL11" s="28"/>
      <c r="AM11" s="28"/>
      <c r="AN11" s="28"/>
      <c r="AO11" s="28"/>
      <c r="AP11" s="28"/>
      <c r="AQ11" s="28"/>
      <c r="AR11" s="28"/>
      <c r="AS11" s="83"/>
    </row>
    <row r="12" spans="2:48" ht="30.75" customHeight="1">
      <c r="B12" s="82"/>
      <c r="C12" s="91" t="s">
        <v>6</v>
      </c>
      <c r="D12" s="92" t="s">
        <v>7</v>
      </c>
      <c r="E12" s="93"/>
      <c r="F12" s="91" t="s">
        <v>8</v>
      </c>
      <c r="G12" s="275" t="s">
        <v>12</v>
      </c>
      <c r="H12" s="91" t="s">
        <v>45</v>
      </c>
      <c r="I12" s="91" t="s">
        <v>46</v>
      </c>
      <c r="J12" s="91" t="s">
        <v>47</v>
      </c>
      <c r="K12" s="91" t="s">
        <v>48</v>
      </c>
      <c r="L12" s="91" t="s">
        <v>49</v>
      </c>
      <c r="M12" s="91" t="s">
        <v>50</v>
      </c>
      <c r="N12" s="91" t="s">
        <v>51</v>
      </c>
      <c r="O12" s="91" t="s">
        <v>52</v>
      </c>
      <c r="P12" s="91" t="s">
        <v>53</v>
      </c>
      <c r="Q12" s="91" t="s">
        <v>54</v>
      </c>
      <c r="R12" s="91" t="s">
        <v>55</v>
      </c>
      <c r="S12" s="91" t="s">
        <v>56</v>
      </c>
      <c r="T12" s="91" t="s">
        <v>57</v>
      </c>
      <c r="U12" s="91" t="s">
        <v>58</v>
      </c>
      <c r="V12" s="91" t="s">
        <v>59</v>
      </c>
      <c r="W12" s="91" t="s">
        <v>60</v>
      </c>
      <c r="X12" s="91" t="s">
        <v>61</v>
      </c>
      <c r="Y12" s="91" t="s">
        <v>62</v>
      </c>
      <c r="Z12" s="91" t="s">
        <v>63</v>
      </c>
      <c r="AA12" s="91" t="s">
        <v>64</v>
      </c>
      <c r="AB12" s="91" t="s">
        <v>138</v>
      </c>
      <c r="AC12" s="91" t="s">
        <v>139</v>
      </c>
      <c r="AD12" s="91" t="s">
        <v>140</v>
      </c>
      <c r="AE12" s="91" t="s">
        <v>141</v>
      </c>
      <c r="AF12" s="91" t="s">
        <v>142</v>
      </c>
      <c r="AG12" s="91" t="s">
        <v>143</v>
      </c>
      <c r="AH12" s="91" t="s">
        <v>144</v>
      </c>
      <c r="AI12" s="91" t="s">
        <v>145</v>
      </c>
      <c r="AJ12" s="91" t="s">
        <v>146</v>
      </c>
      <c r="AK12" s="91" t="s">
        <v>147</v>
      </c>
      <c r="AL12" s="91" t="s">
        <v>148</v>
      </c>
      <c r="AM12" s="91" t="s">
        <v>149</v>
      </c>
      <c r="AN12" s="91" t="s">
        <v>150</v>
      </c>
      <c r="AO12" s="91" t="s">
        <v>151</v>
      </c>
      <c r="AP12" s="182" t="s">
        <v>65</v>
      </c>
      <c r="AQ12" s="182" t="s">
        <v>66</v>
      </c>
      <c r="AR12" s="183" t="s">
        <v>67</v>
      </c>
      <c r="AS12" s="159"/>
      <c r="AT12" s="32"/>
      <c r="AU12" s="32"/>
      <c r="AV12" s="33"/>
    </row>
    <row r="13" spans="2:47" ht="34.5" customHeight="1">
      <c r="B13" s="82"/>
      <c r="C13" s="352">
        <f>tachtigtwintig!C14</f>
        <v>0</v>
      </c>
      <c r="D13" s="439">
        <f>tachtigtwintig!D14</f>
        <v>0</v>
      </c>
      <c r="E13" s="440"/>
      <c r="F13" s="353">
        <f>tachtigtwintig!F14</f>
        <v>0</v>
      </c>
      <c r="G13" s="354">
        <f>tachtigtwintig!J14</f>
        <v>0</v>
      </c>
      <c r="H13" s="269">
        <v>3</v>
      </c>
      <c r="I13" s="269">
        <v>6</v>
      </c>
      <c r="J13" s="269">
        <v>5</v>
      </c>
      <c r="K13" s="269">
        <v>6</v>
      </c>
      <c r="L13" s="269">
        <v>5</v>
      </c>
      <c r="M13" s="269">
        <v>5</v>
      </c>
      <c r="N13" s="269">
        <v>7</v>
      </c>
      <c r="O13" s="269">
        <v>8</v>
      </c>
      <c r="P13" s="269">
        <v>8</v>
      </c>
      <c r="Q13" s="269">
        <v>2</v>
      </c>
      <c r="R13" s="269">
        <v>15</v>
      </c>
      <c r="S13" s="269">
        <v>9</v>
      </c>
      <c r="T13" s="269">
        <v>8</v>
      </c>
      <c r="U13" s="269">
        <v>2</v>
      </c>
      <c r="V13" s="269">
        <v>2</v>
      </c>
      <c r="W13" s="269">
        <v>1</v>
      </c>
      <c r="X13" s="269">
        <v>7</v>
      </c>
      <c r="Y13" s="269">
        <v>7</v>
      </c>
      <c r="Z13" s="269">
        <v>5</v>
      </c>
      <c r="AA13" s="269">
        <v>5</v>
      </c>
      <c r="AB13" s="269">
        <v>2</v>
      </c>
      <c r="AC13" s="269">
        <v>16</v>
      </c>
      <c r="AD13" s="269">
        <v>4</v>
      </c>
      <c r="AE13" s="269">
        <v>4</v>
      </c>
      <c r="AF13" s="269">
        <v>6</v>
      </c>
      <c r="AG13" s="269">
        <v>17</v>
      </c>
      <c r="AH13" s="269">
        <v>14</v>
      </c>
      <c r="AI13" s="269">
        <v>7</v>
      </c>
      <c r="AJ13" s="269">
        <v>13</v>
      </c>
      <c r="AK13" s="269">
        <v>3</v>
      </c>
      <c r="AL13" s="269">
        <v>5</v>
      </c>
      <c r="AM13" s="269">
        <v>8</v>
      </c>
      <c r="AN13" s="269"/>
      <c r="AO13" s="270"/>
      <c r="AP13" s="184">
        <f>IF(SUM(H13:AO13)=0,0,AVERAGE(H13:AO13))</f>
        <v>6.71875</v>
      </c>
      <c r="AQ13" s="184">
        <f>MIN(H13:AO13)</f>
        <v>1</v>
      </c>
      <c r="AR13" s="185"/>
      <c r="AS13" s="83"/>
      <c r="AT13" s="28"/>
      <c r="AU13" s="28"/>
    </row>
    <row r="14" spans="2:47" ht="34.5" customHeight="1">
      <c r="B14" s="82"/>
      <c r="C14" s="352">
        <f>tachtigtwintig!C15</f>
        <v>0</v>
      </c>
      <c r="D14" s="435">
        <f>tachtigtwintig!D15</f>
        <v>0</v>
      </c>
      <c r="E14" s="436"/>
      <c r="F14" s="353">
        <f>tachtigtwintig!F15</f>
        <v>0</v>
      </c>
      <c r="G14" s="354">
        <f>tachtigtwintig!J15</f>
        <v>0</v>
      </c>
      <c r="H14" s="269">
        <v>6</v>
      </c>
      <c r="I14" s="269">
        <v>16</v>
      </c>
      <c r="J14" s="269">
        <v>14</v>
      </c>
      <c r="K14" s="269">
        <v>5</v>
      </c>
      <c r="L14" s="269">
        <v>6</v>
      </c>
      <c r="M14" s="269">
        <v>9</v>
      </c>
      <c r="N14" s="269">
        <v>5</v>
      </c>
      <c r="O14" s="269">
        <v>11</v>
      </c>
      <c r="P14" s="269">
        <v>8</v>
      </c>
      <c r="Q14" s="269">
        <v>14</v>
      </c>
      <c r="R14" s="269">
        <v>15</v>
      </c>
      <c r="S14" s="269">
        <v>16</v>
      </c>
      <c r="T14" s="269">
        <v>8</v>
      </c>
      <c r="U14" s="269">
        <v>13</v>
      </c>
      <c r="V14" s="269">
        <v>7</v>
      </c>
      <c r="W14" s="269">
        <v>8</v>
      </c>
      <c r="X14" s="269">
        <v>9</v>
      </c>
      <c r="Y14" s="269">
        <v>11</v>
      </c>
      <c r="Z14" s="269"/>
      <c r="AA14" s="269"/>
      <c r="AB14" s="269"/>
      <c r="AC14" s="269"/>
      <c r="AD14" s="269"/>
      <c r="AE14" s="269"/>
      <c r="AF14" s="269"/>
      <c r="AG14" s="269"/>
      <c r="AH14" s="269"/>
      <c r="AI14" s="269"/>
      <c r="AJ14" s="269"/>
      <c r="AK14" s="269"/>
      <c r="AL14" s="269"/>
      <c r="AM14" s="269"/>
      <c r="AN14" s="269"/>
      <c r="AO14" s="270"/>
      <c r="AP14" s="184">
        <f>IF(SUM(H14:AO14)=0,0,AVERAGE(H14:AO14))</f>
        <v>10.055555555555555</v>
      </c>
      <c r="AQ14" s="184">
        <f>MIN(H14:AO14)</f>
        <v>5</v>
      </c>
      <c r="AR14" s="185"/>
      <c r="AS14" s="83"/>
      <c r="AT14" s="28"/>
      <c r="AU14" s="28"/>
    </row>
    <row r="15" spans="2:47" ht="34.5" customHeight="1">
      <c r="B15" s="82"/>
      <c r="C15" s="352">
        <f>tachtigtwintig!C16</f>
        <v>0</v>
      </c>
      <c r="D15" s="435">
        <f>tachtigtwintig!D16</f>
        <v>0</v>
      </c>
      <c r="E15" s="436"/>
      <c r="F15" s="353">
        <f>tachtigtwintig!F16</f>
        <v>0</v>
      </c>
      <c r="G15" s="354">
        <f>tachtigtwintig!J16</f>
        <v>0</v>
      </c>
      <c r="H15" s="269">
        <v>2</v>
      </c>
      <c r="I15" s="269">
        <v>3</v>
      </c>
      <c r="J15" s="269">
        <v>6</v>
      </c>
      <c r="K15" s="269">
        <v>7</v>
      </c>
      <c r="L15" s="269">
        <v>3</v>
      </c>
      <c r="M15" s="269">
        <v>4</v>
      </c>
      <c r="N15" s="269">
        <v>3</v>
      </c>
      <c r="O15" s="269">
        <v>3</v>
      </c>
      <c r="P15" s="269">
        <v>2</v>
      </c>
      <c r="Q15" s="269">
        <v>4</v>
      </c>
      <c r="R15" s="269">
        <v>1</v>
      </c>
      <c r="S15" s="269">
        <v>3</v>
      </c>
      <c r="T15" s="269">
        <v>5</v>
      </c>
      <c r="U15" s="269">
        <v>2.5</v>
      </c>
      <c r="V15" s="269">
        <v>1</v>
      </c>
      <c r="W15" s="269">
        <v>1</v>
      </c>
      <c r="X15" s="269">
        <v>1</v>
      </c>
      <c r="Y15" s="269">
        <v>1</v>
      </c>
      <c r="Z15" s="269">
        <v>2</v>
      </c>
      <c r="AA15" s="269">
        <v>1</v>
      </c>
      <c r="AB15" s="269">
        <v>1.5</v>
      </c>
      <c r="AC15" s="269">
        <v>1.5</v>
      </c>
      <c r="AD15" s="269">
        <v>1.5</v>
      </c>
      <c r="AE15" s="269">
        <v>2</v>
      </c>
      <c r="AF15" s="269">
        <v>2</v>
      </c>
      <c r="AG15" s="269">
        <v>2</v>
      </c>
      <c r="AH15" s="269">
        <v>2.5</v>
      </c>
      <c r="AI15" s="269">
        <v>2.5</v>
      </c>
      <c r="AJ15" s="269">
        <v>2.5</v>
      </c>
      <c r="AK15" s="269">
        <v>1.5</v>
      </c>
      <c r="AL15" s="269">
        <v>1.5</v>
      </c>
      <c r="AM15" s="269">
        <v>1.5</v>
      </c>
      <c r="AN15" s="269"/>
      <c r="AO15" s="270"/>
      <c r="AP15" s="184">
        <f aca="true" t="shared" si="0" ref="AP15:AP78">IF(SUM(H15:AO15)=0,0,AVERAGE(H15:AO15))</f>
        <v>2.4375</v>
      </c>
      <c r="AQ15" s="184">
        <f aca="true" t="shared" si="1" ref="AQ15:AQ78">MIN(H15:AO15)</f>
        <v>1</v>
      </c>
      <c r="AR15" s="185"/>
      <c r="AS15" s="83"/>
      <c r="AT15" s="28"/>
      <c r="AU15" s="28"/>
    </row>
    <row r="16" spans="2:47" ht="34.5" customHeight="1">
      <c r="B16" s="82"/>
      <c r="C16" s="352">
        <f>tachtigtwintig!C17</f>
        <v>0</v>
      </c>
      <c r="D16" s="435">
        <f>tachtigtwintig!D17</f>
        <v>0</v>
      </c>
      <c r="E16" s="436"/>
      <c r="F16" s="353">
        <f>tachtigtwintig!F17</f>
        <v>0</v>
      </c>
      <c r="G16" s="354">
        <f>tachtigtwintig!J17</f>
        <v>0</v>
      </c>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70"/>
      <c r="AP16" s="184">
        <f t="shared" si="0"/>
        <v>0</v>
      </c>
      <c r="AQ16" s="184">
        <f t="shared" si="1"/>
        <v>0</v>
      </c>
      <c r="AR16" s="185"/>
      <c r="AS16" s="83"/>
      <c r="AT16" s="28"/>
      <c r="AU16" s="28"/>
    </row>
    <row r="17" spans="2:47" ht="34.5" customHeight="1">
      <c r="B17" s="82"/>
      <c r="C17" s="352">
        <f>tachtigtwintig!C18</f>
        <v>0</v>
      </c>
      <c r="D17" s="435">
        <f>tachtigtwintig!D18</f>
        <v>0</v>
      </c>
      <c r="E17" s="436"/>
      <c r="F17" s="353">
        <f>tachtigtwintig!F18</f>
        <v>0</v>
      </c>
      <c r="G17" s="354">
        <f>tachtigtwintig!J18</f>
        <v>0</v>
      </c>
      <c r="H17" s="269">
        <v>2</v>
      </c>
      <c r="I17" s="269">
        <v>2</v>
      </c>
      <c r="J17" s="269">
        <v>2</v>
      </c>
      <c r="K17" s="269">
        <v>2</v>
      </c>
      <c r="L17" s="269">
        <v>2</v>
      </c>
      <c r="M17" s="269">
        <v>1.5</v>
      </c>
      <c r="N17" s="269">
        <v>1.5</v>
      </c>
      <c r="O17" s="269">
        <v>1.5</v>
      </c>
      <c r="P17" s="269">
        <v>1.5</v>
      </c>
      <c r="Q17" s="269">
        <v>1</v>
      </c>
      <c r="R17" s="269">
        <v>1</v>
      </c>
      <c r="S17" s="269">
        <v>1.5</v>
      </c>
      <c r="T17" s="269">
        <v>1.5</v>
      </c>
      <c r="U17" s="269">
        <v>1.5</v>
      </c>
      <c r="V17" s="269">
        <v>2</v>
      </c>
      <c r="W17" s="269">
        <v>2</v>
      </c>
      <c r="X17" s="269">
        <v>1.5</v>
      </c>
      <c r="Y17" s="269"/>
      <c r="Z17" s="269"/>
      <c r="AA17" s="269"/>
      <c r="AB17" s="269"/>
      <c r="AC17" s="269"/>
      <c r="AD17" s="269"/>
      <c r="AE17" s="269"/>
      <c r="AF17" s="269"/>
      <c r="AG17" s="269"/>
      <c r="AH17" s="269"/>
      <c r="AI17" s="269"/>
      <c r="AJ17" s="269"/>
      <c r="AK17" s="269"/>
      <c r="AL17" s="269"/>
      <c r="AM17" s="269"/>
      <c r="AN17" s="269"/>
      <c r="AO17" s="270"/>
      <c r="AP17" s="184">
        <f t="shared" si="0"/>
        <v>1.6470588235294117</v>
      </c>
      <c r="AQ17" s="184">
        <f t="shared" si="1"/>
        <v>1</v>
      </c>
      <c r="AR17" s="185"/>
      <c r="AS17" s="83"/>
      <c r="AT17" s="28"/>
      <c r="AU17" s="28"/>
    </row>
    <row r="18" spans="2:47" ht="34.5" customHeight="1">
      <c r="B18" s="82"/>
      <c r="C18" s="352">
        <f>tachtigtwintig!C19</f>
        <v>0</v>
      </c>
      <c r="D18" s="435">
        <f>tachtigtwintig!D19</f>
        <v>0</v>
      </c>
      <c r="E18" s="436"/>
      <c r="F18" s="353">
        <f>tachtigtwintig!F19</f>
        <v>0</v>
      </c>
      <c r="G18" s="354">
        <f>tachtigtwintig!J19</f>
        <v>0</v>
      </c>
      <c r="H18" s="269">
        <v>5</v>
      </c>
      <c r="I18" s="269">
        <v>5</v>
      </c>
      <c r="J18" s="269">
        <v>5</v>
      </c>
      <c r="K18" s="269">
        <v>1</v>
      </c>
      <c r="L18" s="269">
        <v>1</v>
      </c>
      <c r="M18" s="269">
        <v>2.5</v>
      </c>
      <c r="N18" s="269">
        <v>2</v>
      </c>
      <c r="O18" s="269">
        <v>5</v>
      </c>
      <c r="P18" s="269">
        <v>5</v>
      </c>
      <c r="Q18" s="269">
        <v>5</v>
      </c>
      <c r="R18" s="269">
        <v>2</v>
      </c>
      <c r="S18" s="269">
        <v>2</v>
      </c>
      <c r="T18" s="269">
        <v>3</v>
      </c>
      <c r="U18" s="269"/>
      <c r="V18" s="269"/>
      <c r="W18" s="269"/>
      <c r="X18" s="269"/>
      <c r="Y18" s="269"/>
      <c r="Z18" s="269"/>
      <c r="AA18" s="269"/>
      <c r="AB18" s="269"/>
      <c r="AC18" s="269"/>
      <c r="AD18" s="269"/>
      <c r="AE18" s="269"/>
      <c r="AF18" s="269"/>
      <c r="AG18" s="269"/>
      <c r="AH18" s="269"/>
      <c r="AI18" s="269"/>
      <c r="AJ18" s="269"/>
      <c r="AK18" s="269"/>
      <c r="AL18" s="269"/>
      <c r="AM18" s="269"/>
      <c r="AN18" s="269"/>
      <c r="AO18" s="270"/>
      <c r="AP18" s="184">
        <f t="shared" si="0"/>
        <v>3.3461538461538463</v>
      </c>
      <c r="AQ18" s="184">
        <f t="shared" si="1"/>
        <v>1</v>
      </c>
      <c r="AR18" s="185"/>
      <c r="AS18" s="83"/>
      <c r="AT18" s="28"/>
      <c r="AU18" s="28"/>
    </row>
    <row r="19" spans="2:47" ht="34.5" customHeight="1">
      <c r="B19" s="82"/>
      <c r="C19" s="352">
        <f>tachtigtwintig!C20</f>
        <v>0</v>
      </c>
      <c r="D19" s="435" t="str">
        <f>tachtigtwintig!D20</f>
        <v>Beantwoorden mail</v>
      </c>
      <c r="E19" s="436"/>
      <c r="F19" s="353">
        <f>tachtigtwintig!F20</f>
        <v>0</v>
      </c>
      <c r="G19" s="354">
        <f>tachtigtwintig!J20</f>
        <v>2</v>
      </c>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69"/>
      <c r="AM19" s="269"/>
      <c r="AN19" s="269"/>
      <c r="AO19" s="270"/>
      <c r="AP19" s="184">
        <f t="shared" si="0"/>
        <v>0</v>
      </c>
      <c r="AQ19" s="184">
        <f t="shared" si="1"/>
        <v>0</v>
      </c>
      <c r="AR19" s="185"/>
      <c r="AS19" s="83"/>
      <c r="AT19" s="28"/>
      <c r="AU19" s="28"/>
    </row>
    <row r="20" spans="2:47" ht="34.5" customHeight="1">
      <c r="B20" s="82"/>
      <c r="C20" s="352">
        <f>tachtigtwintig!C21</f>
        <v>0</v>
      </c>
      <c r="D20" s="435">
        <f>tachtigtwintig!D21</f>
        <v>0</v>
      </c>
      <c r="E20" s="436"/>
      <c r="F20" s="353">
        <f>tachtigtwintig!F21</f>
        <v>0</v>
      </c>
      <c r="G20" s="354">
        <f>tachtigtwintig!J21</f>
        <v>0</v>
      </c>
      <c r="H20" s="269">
        <v>10</v>
      </c>
      <c r="I20" s="269">
        <v>7</v>
      </c>
      <c r="J20" s="269">
        <v>10</v>
      </c>
      <c r="K20" s="269">
        <v>5</v>
      </c>
      <c r="L20" s="269">
        <v>10</v>
      </c>
      <c r="M20" s="269">
        <v>2</v>
      </c>
      <c r="N20" s="269">
        <v>7</v>
      </c>
      <c r="O20" s="269">
        <v>10</v>
      </c>
      <c r="P20" s="269">
        <v>10</v>
      </c>
      <c r="Q20" s="269">
        <v>5</v>
      </c>
      <c r="R20" s="269">
        <v>10</v>
      </c>
      <c r="S20" s="269">
        <v>10</v>
      </c>
      <c r="T20" s="269">
        <v>5</v>
      </c>
      <c r="U20" s="269">
        <v>2</v>
      </c>
      <c r="V20" s="269">
        <v>2</v>
      </c>
      <c r="W20" s="269">
        <v>10</v>
      </c>
      <c r="X20" s="269">
        <v>10</v>
      </c>
      <c r="Y20" s="269">
        <v>10</v>
      </c>
      <c r="Z20" s="269">
        <v>2</v>
      </c>
      <c r="AA20" s="269">
        <v>2</v>
      </c>
      <c r="AB20" s="269"/>
      <c r="AC20" s="269"/>
      <c r="AD20" s="269"/>
      <c r="AE20" s="269"/>
      <c r="AF20" s="269"/>
      <c r="AG20" s="269"/>
      <c r="AH20" s="269"/>
      <c r="AI20" s="269"/>
      <c r="AJ20" s="269"/>
      <c r="AK20" s="269"/>
      <c r="AL20" s="269"/>
      <c r="AM20" s="269"/>
      <c r="AN20" s="269"/>
      <c r="AO20" s="270"/>
      <c r="AP20" s="184">
        <f t="shared" si="0"/>
        <v>6.95</v>
      </c>
      <c r="AQ20" s="184">
        <f t="shared" si="1"/>
        <v>2</v>
      </c>
      <c r="AR20" s="185"/>
      <c r="AS20" s="83"/>
      <c r="AT20" s="28"/>
      <c r="AU20" s="28"/>
    </row>
    <row r="21" spans="2:47" ht="34.5" customHeight="1">
      <c r="B21" s="82"/>
      <c r="C21" s="352">
        <f>tachtigtwintig!C22</f>
        <v>0</v>
      </c>
      <c r="D21" s="435">
        <f>tachtigtwintig!D22</f>
        <v>0</v>
      </c>
      <c r="E21" s="436"/>
      <c r="F21" s="353">
        <f>tachtigtwintig!F22</f>
        <v>0</v>
      </c>
      <c r="G21" s="354">
        <f>tachtigtwintig!J22</f>
        <v>0</v>
      </c>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70"/>
      <c r="AP21" s="184">
        <f t="shared" si="0"/>
        <v>0</v>
      </c>
      <c r="AQ21" s="184">
        <f t="shared" si="1"/>
        <v>0</v>
      </c>
      <c r="AR21" s="185"/>
      <c r="AS21" s="83"/>
      <c r="AT21" s="28"/>
      <c r="AU21" s="28"/>
    </row>
    <row r="22" spans="2:47" ht="34.5" customHeight="1">
      <c r="B22" s="82"/>
      <c r="C22" s="352">
        <f>tachtigtwintig!C23</f>
        <v>0</v>
      </c>
      <c r="D22" s="435">
        <f>tachtigtwintig!D23</f>
        <v>0</v>
      </c>
      <c r="E22" s="436"/>
      <c r="F22" s="353">
        <f>tachtigtwintig!F23</f>
        <v>0</v>
      </c>
      <c r="G22" s="354">
        <f>tachtigtwintig!J23</f>
        <v>0</v>
      </c>
      <c r="H22" s="269"/>
      <c r="I22" s="269"/>
      <c r="J22" s="269"/>
      <c r="K22" s="269" t="s">
        <v>135</v>
      </c>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70"/>
      <c r="AP22" s="184">
        <f t="shared" si="0"/>
        <v>0</v>
      </c>
      <c r="AQ22" s="184">
        <f t="shared" si="1"/>
        <v>0</v>
      </c>
      <c r="AR22" s="185"/>
      <c r="AS22" s="83"/>
      <c r="AT22" s="28"/>
      <c r="AU22" s="28"/>
    </row>
    <row r="23" spans="2:47" ht="34.5" customHeight="1">
      <c r="B23" s="82"/>
      <c r="C23" s="352">
        <f>tachtigtwintig!C24</f>
        <v>0</v>
      </c>
      <c r="D23" s="435" t="str">
        <f>tachtigtwintig!D24</f>
        <v>Houden van functioneringsgesprek</v>
      </c>
      <c r="E23" s="436"/>
      <c r="F23" s="353">
        <f>tachtigtwintig!F24</f>
        <v>0</v>
      </c>
      <c r="G23" s="354">
        <f>tachtigtwintig!J24</f>
        <v>120</v>
      </c>
      <c r="H23" s="269">
        <v>0.5</v>
      </c>
      <c r="I23" s="269">
        <v>0.4</v>
      </c>
      <c r="J23" s="269">
        <v>2</v>
      </c>
      <c r="K23" s="269">
        <v>2</v>
      </c>
      <c r="L23" s="269">
        <v>2</v>
      </c>
      <c r="M23" s="269">
        <v>0.5</v>
      </c>
      <c r="N23" s="269">
        <v>0.5</v>
      </c>
      <c r="O23" s="269">
        <v>2</v>
      </c>
      <c r="P23" s="269">
        <v>2</v>
      </c>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70"/>
      <c r="AP23" s="184">
        <f t="shared" si="0"/>
        <v>1.3222222222222222</v>
      </c>
      <c r="AQ23" s="184">
        <f t="shared" si="1"/>
        <v>0.4</v>
      </c>
      <c r="AR23" s="185"/>
      <c r="AS23" s="83"/>
      <c r="AT23" s="28"/>
      <c r="AU23" s="28"/>
    </row>
    <row r="24" spans="2:47" ht="34.5" customHeight="1">
      <c r="B24" s="82"/>
      <c r="C24" s="352">
        <f>tachtigtwintig!C25</f>
        <v>0</v>
      </c>
      <c r="D24" s="435" t="str">
        <f>tachtigtwintig!D25</f>
        <v>Declaratieproces</v>
      </c>
      <c r="E24" s="436"/>
      <c r="F24" s="353">
        <f>tachtigtwintig!F25</f>
        <v>0</v>
      </c>
      <c r="G24" s="354">
        <f>tachtigtwintig!J25</f>
        <v>0</v>
      </c>
      <c r="H24" s="269">
        <v>0.5</v>
      </c>
      <c r="I24" s="269">
        <v>0.5</v>
      </c>
      <c r="J24" s="269">
        <v>0.5</v>
      </c>
      <c r="K24" s="269">
        <v>0.5</v>
      </c>
      <c r="L24" s="269">
        <v>0.5</v>
      </c>
      <c r="M24" s="269">
        <v>0.5</v>
      </c>
      <c r="N24" s="269">
        <v>0.5</v>
      </c>
      <c r="O24" s="269">
        <v>0.5</v>
      </c>
      <c r="P24" s="269">
        <v>0.5</v>
      </c>
      <c r="Q24" s="269">
        <v>0.5</v>
      </c>
      <c r="R24" s="269">
        <v>0.5</v>
      </c>
      <c r="S24" s="269">
        <v>0.5</v>
      </c>
      <c r="T24" s="269"/>
      <c r="U24" s="269"/>
      <c r="V24" s="269"/>
      <c r="W24" s="269"/>
      <c r="X24" s="269"/>
      <c r="Y24" s="269"/>
      <c r="Z24" s="269"/>
      <c r="AA24" s="269"/>
      <c r="AB24" s="269"/>
      <c r="AC24" s="269"/>
      <c r="AD24" s="269"/>
      <c r="AE24" s="269"/>
      <c r="AF24" s="269"/>
      <c r="AG24" s="269"/>
      <c r="AH24" s="269"/>
      <c r="AI24" s="269"/>
      <c r="AJ24" s="269"/>
      <c r="AK24" s="269"/>
      <c r="AL24" s="269"/>
      <c r="AM24" s="269"/>
      <c r="AN24" s="269"/>
      <c r="AO24" s="270"/>
      <c r="AP24" s="184">
        <f t="shared" si="0"/>
        <v>0.5</v>
      </c>
      <c r="AQ24" s="184">
        <f t="shared" si="1"/>
        <v>0.5</v>
      </c>
      <c r="AR24" s="185"/>
      <c r="AS24" s="83"/>
      <c r="AT24" s="28"/>
      <c r="AU24" s="28"/>
    </row>
    <row r="25" spans="2:47" ht="34.5" customHeight="1">
      <c r="B25" s="82"/>
      <c r="C25" s="352">
        <f>tachtigtwintig!C26</f>
        <v>0</v>
      </c>
      <c r="D25" s="435" t="str">
        <f>tachtigtwintig!D26</f>
        <v>P&amp;O</v>
      </c>
      <c r="E25" s="436"/>
      <c r="F25" s="353">
        <f>tachtigtwintig!F26</f>
        <v>0</v>
      </c>
      <c r="G25" s="354">
        <f>tachtigtwintig!J26</f>
        <v>0</v>
      </c>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70"/>
      <c r="AP25" s="184">
        <f t="shared" si="0"/>
        <v>0</v>
      </c>
      <c r="AQ25" s="184">
        <f t="shared" si="1"/>
        <v>0</v>
      </c>
      <c r="AR25" s="185"/>
      <c r="AS25" s="83"/>
      <c r="AT25" s="28"/>
      <c r="AU25" s="28"/>
    </row>
    <row r="26" spans="2:47" ht="34.5" customHeight="1">
      <c r="B26" s="82"/>
      <c r="C26" s="352">
        <f>tachtigtwintig!C27</f>
        <v>0</v>
      </c>
      <c r="D26" s="435" t="str">
        <f>tachtigtwintig!D27</f>
        <v>Verwerken retourinformatie</v>
      </c>
      <c r="E26" s="436"/>
      <c r="F26" s="353">
        <f>tachtigtwintig!F27</f>
        <v>0</v>
      </c>
      <c r="G26" s="354">
        <f>tachtigtwintig!J27</f>
        <v>60</v>
      </c>
      <c r="H26" s="269">
        <v>0.5</v>
      </c>
      <c r="I26" s="269">
        <v>0.5</v>
      </c>
      <c r="J26" s="269">
        <v>0.5</v>
      </c>
      <c r="K26" s="269">
        <v>0.5</v>
      </c>
      <c r="L26" s="269">
        <v>0.5</v>
      </c>
      <c r="M26" s="269">
        <v>0.5</v>
      </c>
      <c r="N26" s="269">
        <v>0.5</v>
      </c>
      <c r="O26" s="269">
        <v>0.5</v>
      </c>
      <c r="P26" s="269">
        <v>0.5</v>
      </c>
      <c r="Q26" s="269">
        <v>0.5</v>
      </c>
      <c r="R26" s="269">
        <v>0.5</v>
      </c>
      <c r="S26" s="269">
        <v>0.5</v>
      </c>
      <c r="T26" s="269"/>
      <c r="U26" s="269"/>
      <c r="V26" s="269"/>
      <c r="W26" s="269"/>
      <c r="X26" s="269"/>
      <c r="Y26" s="269"/>
      <c r="Z26" s="269"/>
      <c r="AA26" s="269"/>
      <c r="AB26" s="269"/>
      <c r="AC26" s="269"/>
      <c r="AD26" s="269"/>
      <c r="AE26" s="269"/>
      <c r="AF26" s="269"/>
      <c r="AG26" s="269"/>
      <c r="AH26" s="269"/>
      <c r="AI26" s="269"/>
      <c r="AJ26" s="269"/>
      <c r="AK26" s="269"/>
      <c r="AL26" s="269"/>
      <c r="AM26" s="269"/>
      <c r="AN26" s="269"/>
      <c r="AO26" s="270"/>
      <c r="AP26" s="184">
        <f t="shared" si="0"/>
        <v>0.5</v>
      </c>
      <c r="AQ26" s="184">
        <f t="shared" si="1"/>
        <v>0.5</v>
      </c>
      <c r="AR26" s="185"/>
      <c r="AS26" s="83"/>
      <c r="AT26" s="28"/>
      <c r="AU26" s="28"/>
    </row>
    <row r="27" spans="2:47" ht="34.5" customHeight="1">
      <c r="B27" s="82"/>
      <c r="C27" s="352">
        <f>tachtigtwintig!C28</f>
        <v>0</v>
      </c>
      <c r="D27" s="435">
        <f>tachtigtwintig!D28</f>
        <v>0</v>
      </c>
      <c r="E27" s="436"/>
      <c r="F27" s="353">
        <f>tachtigtwintig!F28</f>
        <v>0</v>
      </c>
      <c r="G27" s="354">
        <f>tachtigtwintig!J28</f>
        <v>0</v>
      </c>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70"/>
      <c r="AP27" s="184">
        <f t="shared" si="0"/>
        <v>0</v>
      </c>
      <c r="AQ27" s="184">
        <f t="shared" si="1"/>
        <v>0</v>
      </c>
      <c r="AR27" s="185"/>
      <c r="AS27" s="83"/>
      <c r="AT27" s="28"/>
      <c r="AU27" s="28"/>
    </row>
    <row r="28" spans="2:47" ht="34.5" customHeight="1">
      <c r="B28" s="82"/>
      <c r="C28" s="352">
        <f>tachtigtwintig!C29</f>
        <v>0</v>
      </c>
      <c r="D28" s="435">
        <f>tachtigtwintig!D29</f>
        <v>0</v>
      </c>
      <c r="E28" s="436"/>
      <c r="F28" s="353">
        <f>tachtigtwintig!F29</f>
        <v>0</v>
      </c>
      <c r="G28" s="354">
        <f>tachtigtwintig!J29</f>
        <v>0</v>
      </c>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70"/>
      <c r="AP28" s="184">
        <f t="shared" si="0"/>
        <v>0</v>
      </c>
      <c r="AQ28" s="184">
        <f t="shared" si="1"/>
        <v>0</v>
      </c>
      <c r="AR28" s="185"/>
      <c r="AS28" s="83"/>
      <c r="AT28" s="28"/>
      <c r="AU28" s="28"/>
    </row>
    <row r="29" spans="2:47" ht="34.5" customHeight="1">
      <c r="B29" s="82"/>
      <c r="C29" s="352">
        <f>tachtigtwintig!C30</f>
        <v>0</v>
      </c>
      <c r="D29" s="435">
        <f>tachtigtwintig!D30</f>
        <v>0</v>
      </c>
      <c r="E29" s="436"/>
      <c r="F29" s="353">
        <f>tachtigtwintig!F30</f>
        <v>0</v>
      </c>
      <c r="G29" s="354">
        <f>tachtigtwintig!J30</f>
        <v>0</v>
      </c>
      <c r="H29" s="269">
        <v>0.5</v>
      </c>
      <c r="I29" s="269">
        <v>0.5</v>
      </c>
      <c r="J29" s="269">
        <v>0.5</v>
      </c>
      <c r="K29" s="269">
        <v>0.5</v>
      </c>
      <c r="L29" s="269">
        <v>0.5</v>
      </c>
      <c r="M29" s="269">
        <v>0.5</v>
      </c>
      <c r="N29" s="269">
        <v>0.5</v>
      </c>
      <c r="O29" s="269">
        <v>0.5</v>
      </c>
      <c r="P29" s="269">
        <v>0.5</v>
      </c>
      <c r="Q29" s="269">
        <v>0.5</v>
      </c>
      <c r="R29" s="269">
        <v>0.5</v>
      </c>
      <c r="S29" s="269">
        <v>0.5</v>
      </c>
      <c r="T29" s="269"/>
      <c r="U29" s="269"/>
      <c r="V29" s="269"/>
      <c r="W29" s="269"/>
      <c r="X29" s="269"/>
      <c r="Y29" s="269"/>
      <c r="Z29" s="269"/>
      <c r="AA29" s="269"/>
      <c r="AB29" s="269"/>
      <c r="AC29" s="269"/>
      <c r="AD29" s="269"/>
      <c r="AE29" s="269"/>
      <c r="AF29" s="269"/>
      <c r="AG29" s="269"/>
      <c r="AH29" s="269"/>
      <c r="AI29" s="269"/>
      <c r="AJ29" s="269"/>
      <c r="AK29" s="269"/>
      <c r="AL29" s="269"/>
      <c r="AM29" s="269"/>
      <c r="AN29" s="269"/>
      <c r="AO29" s="270"/>
      <c r="AP29" s="184">
        <f t="shared" si="0"/>
        <v>0.5</v>
      </c>
      <c r="AQ29" s="184">
        <f t="shared" si="1"/>
        <v>0.5</v>
      </c>
      <c r="AR29" s="185"/>
      <c r="AS29" s="83"/>
      <c r="AT29" s="28"/>
      <c r="AU29" s="28"/>
    </row>
    <row r="30" spans="2:47" ht="34.5" customHeight="1">
      <c r="B30" s="82"/>
      <c r="C30" s="352">
        <f>tachtigtwintig!C31</f>
        <v>0</v>
      </c>
      <c r="D30" s="435" t="str">
        <f>tachtigtwintig!D31</f>
        <v>Debiteurenbeheer</v>
      </c>
      <c r="E30" s="436"/>
      <c r="F30" s="353">
        <f>tachtigtwintig!F31</f>
        <v>0</v>
      </c>
      <c r="G30" s="354">
        <f>tachtigtwintig!J31</f>
        <v>30</v>
      </c>
      <c r="H30" s="269">
        <v>0.5</v>
      </c>
      <c r="I30" s="269">
        <v>0.5</v>
      </c>
      <c r="J30" s="269">
        <v>0.5</v>
      </c>
      <c r="K30" s="269">
        <v>0.5</v>
      </c>
      <c r="L30" s="269">
        <v>0.5</v>
      </c>
      <c r="M30" s="269">
        <v>0.5</v>
      </c>
      <c r="N30" s="269">
        <v>0.5</v>
      </c>
      <c r="O30" s="269">
        <v>0.5</v>
      </c>
      <c r="P30" s="269">
        <v>0.5</v>
      </c>
      <c r="Q30" s="269">
        <v>0.5</v>
      </c>
      <c r="R30" s="269">
        <v>0.5</v>
      </c>
      <c r="S30" s="269">
        <v>0.5</v>
      </c>
      <c r="T30" s="269"/>
      <c r="U30" s="269"/>
      <c r="V30" s="269"/>
      <c r="W30" s="269"/>
      <c r="X30" s="269"/>
      <c r="Y30" s="269"/>
      <c r="Z30" s="269"/>
      <c r="AA30" s="269"/>
      <c r="AB30" s="269"/>
      <c r="AC30" s="269"/>
      <c r="AD30" s="269"/>
      <c r="AE30" s="269"/>
      <c r="AF30" s="269"/>
      <c r="AG30" s="269"/>
      <c r="AH30" s="269"/>
      <c r="AI30" s="269"/>
      <c r="AJ30" s="269"/>
      <c r="AK30" s="269"/>
      <c r="AL30" s="269"/>
      <c r="AM30" s="269"/>
      <c r="AN30" s="269"/>
      <c r="AO30" s="270"/>
      <c r="AP30" s="184">
        <f t="shared" si="0"/>
        <v>0.5</v>
      </c>
      <c r="AQ30" s="184">
        <f t="shared" si="1"/>
        <v>0.5</v>
      </c>
      <c r="AR30" s="185"/>
      <c r="AS30" s="83"/>
      <c r="AT30" s="28"/>
      <c r="AU30" s="28"/>
    </row>
    <row r="31" spans="2:47" ht="34.5" customHeight="1">
      <c r="B31" s="82"/>
      <c r="C31" s="352">
        <f>tachtigtwintig!C32</f>
        <v>0</v>
      </c>
      <c r="D31" s="435">
        <f>tachtigtwintig!D32</f>
        <v>0</v>
      </c>
      <c r="E31" s="436"/>
      <c r="F31" s="353">
        <f>tachtigtwintig!F32</f>
        <v>0</v>
      </c>
      <c r="G31" s="354">
        <f>tachtigtwintig!J32</f>
        <v>0</v>
      </c>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70"/>
      <c r="AP31" s="184">
        <f t="shared" si="0"/>
        <v>0</v>
      </c>
      <c r="AQ31" s="184">
        <f t="shared" si="1"/>
        <v>0</v>
      </c>
      <c r="AR31" s="185"/>
      <c r="AS31" s="83"/>
      <c r="AT31" s="28"/>
      <c r="AU31" s="28"/>
    </row>
    <row r="32" spans="2:47" ht="34.5" customHeight="1">
      <c r="B32" s="82"/>
      <c r="C32" s="352">
        <f>tachtigtwintig!C33</f>
        <v>0</v>
      </c>
      <c r="D32" s="435">
        <f>tachtigtwintig!D33</f>
        <v>0</v>
      </c>
      <c r="E32" s="436"/>
      <c r="F32" s="353">
        <f>tachtigtwintig!F33</f>
        <v>0</v>
      </c>
      <c r="G32" s="354">
        <f>tachtigtwintig!J33</f>
        <v>0</v>
      </c>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70"/>
      <c r="AP32" s="184">
        <f t="shared" si="0"/>
        <v>0</v>
      </c>
      <c r="AQ32" s="184">
        <f t="shared" si="1"/>
        <v>0</v>
      </c>
      <c r="AR32" s="185"/>
      <c r="AS32" s="83"/>
      <c r="AT32" s="28"/>
      <c r="AU32" s="28"/>
    </row>
    <row r="33" spans="2:47" ht="34.5" customHeight="1">
      <c r="B33" s="82"/>
      <c r="C33" s="352">
        <f>tachtigtwintig!C34</f>
        <v>0</v>
      </c>
      <c r="D33" s="435" t="str">
        <f>tachtigtwintig!D34</f>
        <v>Beoordelingsgesprekken</v>
      </c>
      <c r="E33" s="436"/>
      <c r="F33" s="353">
        <f>tachtigtwintig!F34</f>
        <v>0</v>
      </c>
      <c r="G33" s="354">
        <f>tachtigtwintig!J34</f>
        <v>120</v>
      </c>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70"/>
      <c r="AP33" s="184">
        <f t="shared" si="0"/>
        <v>0</v>
      </c>
      <c r="AQ33" s="184">
        <f t="shared" si="1"/>
        <v>0</v>
      </c>
      <c r="AR33" s="185"/>
      <c r="AS33" s="83"/>
      <c r="AT33" s="28"/>
      <c r="AU33" s="28"/>
    </row>
    <row r="34" spans="2:47" ht="34.5" customHeight="1">
      <c r="B34" s="82"/>
      <c r="C34" s="352">
        <f>tachtigtwintig!C35</f>
        <v>0</v>
      </c>
      <c r="D34" s="435">
        <f>tachtigtwintig!D35</f>
        <v>0</v>
      </c>
      <c r="E34" s="436"/>
      <c r="F34" s="353">
        <f>tachtigtwintig!F35</f>
        <v>0</v>
      </c>
      <c r="G34" s="354">
        <f>tachtigtwintig!J35</f>
        <v>0</v>
      </c>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70"/>
      <c r="AP34" s="184">
        <f t="shared" si="0"/>
        <v>0</v>
      </c>
      <c r="AQ34" s="184">
        <f t="shared" si="1"/>
        <v>0</v>
      </c>
      <c r="AR34" s="185"/>
      <c r="AS34" s="83"/>
      <c r="AT34" s="28"/>
      <c r="AU34" s="28"/>
    </row>
    <row r="35" spans="2:47" ht="34.5" customHeight="1">
      <c r="B35" s="82"/>
      <c r="C35" s="352">
        <f>tachtigtwintig!C36</f>
        <v>0</v>
      </c>
      <c r="D35" s="435">
        <f>tachtigtwintig!D36</f>
        <v>0</v>
      </c>
      <c r="E35" s="436"/>
      <c r="F35" s="353">
        <f>tachtigtwintig!F36</f>
        <v>0</v>
      </c>
      <c r="G35" s="354">
        <f>tachtigtwintig!J36</f>
        <v>0</v>
      </c>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c r="AN35" s="269"/>
      <c r="AO35" s="270"/>
      <c r="AP35" s="184">
        <f t="shared" si="0"/>
        <v>0</v>
      </c>
      <c r="AQ35" s="184">
        <f t="shared" si="1"/>
        <v>0</v>
      </c>
      <c r="AR35" s="185"/>
      <c r="AS35" s="83"/>
      <c r="AT35" s="28"/>
      <c r="AU35" s="28"/>
    </row>
    <row r="36" spans="2:47" ht="34.5" customHeight="1">
      <c r="B36" s="82"/>
      <c r="C36" s="352">
        <f>tachtigtwintig!C37</f>
        <v>0</v>
      </c>
      <c r="D36" s="435">
        <f>tachtigtwintig!D37</f>
        <v>0</v>
      </c>
      <c r="E36" s="436"/>
      <c r="F36" s="353">
        <f>tachtigtwintig!F37</f>
        <v>0</v>
      </c>
      <c r="G36" s="354">
        <f>tachtigtwintig!J37</f>
        <v>0</v>
      </c>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70"/>
      <c r="AP36" s="184">
        <f t="shared" si="0"/>
        <v>0</v>
      </c>
      <c r="AQ36" s="184">
        <f t="shared" si="1"/>
        <v>0</v>
      </c>
      <c r="AR36" s="185"/>
      <c r="AS36" s="83"/>
      <c r="AT36" s="28"/>
      <c r="AU36" s="28"/>
    </row>
    <row r="37" spans="2:47" ht="34.5" customHeight="1">
      <c r="B37" s="82"/>
      <c r="C37" s="352">
        <f>tachtigtwintig!C38</f>
        <v>0</v>
      </c>
      <c r="D37" s="435">
        <f>tachtigtwintig!D38</f>
        <v>0</v>
      </c>
      <c r="E37" s="436"/>
      <c r="F37" s="353">
        <f>tachtigtwintig!F38</f>
        <v>0</v>
      </c>
      <c r="G37" s="354">
        <f>tachtigtwintig!J38</f>
        <v>0</v>
      </c>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70"/>
      <c r="AP37" s="184">
        <f t="shared" si="0"/>
        <v>0</v>
      </c>
      <c r="AQ37" s="184">
        <f t="shared" si="1"/>
        <v>0</v>
      </c>
      <c r="AR37" s="185"/>
      <c r="AS37" s="83"/>
      <c r="AT37" s="28"/>
      <c r="AU37" s="28"/>
    </row>
    <row r="38" spans="2:47" ht="34.5" customHeight="1">
      <c r="B38" s="82"/>
      <c r="C38" s="352">
        <f>tachtigtwintig!C39</f>
        <v>0</v>
      </c>
      <c r="D38" s="435">
        <f>tachtigtwintig!D39</f>
        <v>0</v>
      </c>
      <c r="E38" s="436"/>
      <c r="F38" s="353">
        <f>tachtigtwintig!F39</f>
        <v>0</v>
      </c>
      <c r="G38" s="354">
        <f>tachtigtwintig!J39</f>
        <v>0</v>
      </c>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70"/>
      <c r="AP38" s="184">
        <f t="shared" si="0"/>
        <v>0</v>
      </c>
      <c r="AQ38" s="184">
        <f t="shared" si="1"/>
        <v>0</v>
      </c>
      <c r="AR38" s="185"/>
      <c r="AS38" s="83"/>
      <c r="AT38" s="28"/>
      <c r="AU38" s="28"/>
    </row>
    <row r="39" spans="2:47" ht="34.5" customHeight="1">
      <c r="B39" s="82"/>
      <c r="C39" s="352">
        <f>tachtigtwintig!C40</f>
        <v>0</v>
      </c>
      <c r="D39" s="435">
        <f>tachtigtwintig!D40</f>
        <v>0</v>
      </c>
      <c r="E39" s="436"/>
      <c r="F39" s="353">
        <f>tachtigtwintig!F40</f>
        <v>0</v>
      </c>
      <c r="G39" s="354">
        <f>tachtigtwintig!J40</f>
        <v>0</v>
      </c>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70"/>
      <c r="AP39" s="184">
        <f t="shared" si="0"/>
        <v>0</v>
      </c>
      <c r="AQ39" s="184">
        <f t="shared" si="1"/>
        <v>0</v>
      </c>
      <c r="AR39" s="185"/>
      <c r="AS39" s="83"/>
      <c r="AT39" s="28"/>
      <c r="AU39" s="28"/>
    </row>
    <row r="40" spans="2:47" ht="34.5" customHeight="1">
      <c r="B40" s="82"/>
      <c r="C40" s="352">
        <f>tachtigtwintig!C41</f>
        <v>0</v>
      </c>
      <c r="D40" s="435" t="str">
        <f>tachtigtwintig!D41</f>
        <v>Wegwerken onvolledige declaraties</v>
      </c>
      <c r="E40" s="436"/>
      <c r="F40" s="353">
        <f>tachtigtwintig!F41</f>
        <v>0</v>
      </c>
      <c r="G40" s="354">
        <f>tachtigtwintig!J41</f>
        <v>60</v>
      </c>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70"/>
      <c r="AP40" s="184">
        <f t="shared" si="0"/>
        <v>0</v>
      </c>
      <c r="AQ40" s="184">
        <f t="shared" si="1"/>
        <v>0</v>
      </c>
      <c r="AR40" s="185"/>
      <c r="AS40" s="83"/>
      <c r="AT40" s="28"/>
      <c r="AU40" s="28"/>
    </row>
    <row r="41" spans="2:47" ht="34.5" customHeight="1">
      <c r="B41" s="82"/>
      <c r="C41" s="352">
        <f>tachtigtwintig!C42</f>
        <v>0</v>
      </c>
      <c r="D41" s="435">
        <f>tachtigtwintig!D42</f>
        <v>0</v>
      </c>
      <c r="E41" s="436"/>
      <c r="F41" s="353">
        <f>tachtigtwintig!F42</f>
        <v>0</v>
      </c>
      <c r="G41" s="354">
        <f>tachtigtwintig!J42</f>
        <v>0</v>
      </c>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70"/>
      <c r="AP41" s="184">
        <f t="shared" si="0"/>
        <v>0</v>
      </c>
      <c r="AQ41" s="184">
        <f t="shared" si="1"/>
        <v>0</v>
      </c>
      <c r="AR41" s="185"/>
      <c r="AS41" s="83"/>
      <c r="AT41" s="28"/>
      <c r="AU41" s="28"/>
    </row>
    <row r="42" spans="2:47" ht="34.5" customHeight="1">
      <c r="B42" s="82"/>
      <c r="C42" s="352">
        <f>tachtigtwintig!C43</f>
        <v>0</v>
      </c>
      <c r="D42" s="435">
        <f>tachtigtwintig!D43</f>
        <v>0</v>
      </c>
      <c r="E42" s="436"/>
      <c r="F42" s="353">
        <f>tachtigtwintig!F43</f>
        <v>0</v>
      </c>
      <c r="G42" s="354">
        <f>tachtigtwintig!J43</f>
        <v>0</v>
      </c>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70"/>
      <c r="AP42" s="184">
        <f t="shared" si="0"/>
        <v>0</v>
      </c>
      <c r="AQ42" s="184">
        <f t="shared" si="1"/>
        <v>0</v>
      </c>
      <c r="AR42" s="185"/>
      <c r="AS42" s="83"/>
      <c r="AT42" s="28"/>
      <c r="AU42" s="28"/>
    </row>
    <row r="43" spans="2:47" ht="34.5" customHeight="1">
      <c r="B43" s="82"/>
      <c r="C43" s="352">
        <f>tachtigtwintig!C44</f>
        <v>0</v>
      </c>
      <c r="D43" s="435">
        <f>tachtigtwintig!D44</f>
        <v>0</v>
      </c>
      <c r="E43" s="436"/>
      <c r="F43" s="353">
        <f>tachtigtwintig!F44</f>
        <v>0</v>
      </c>
      <c r="G43" s="354">
        <f>tachtigtwintig!J44</f>
        <v>0</v>
      </c>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70"/>
      <c r="AP43" s="184">
        <f t="shared" si="0"/>
        <v>0</v>
      </c>
      <c r="AQ43" s="184">
        <f t="shared" si="1"/>
        <v>0</v>
      </c>
      <c r="AR43" s="185"/>
      <c r="AS43" s="83"/>
      <c r="AT43" s="28"/>
      <c r="AU43" s="28"/>
    </row>
    <row r="44" spans="2:47" ht="34.5" customHeight="1">
      <c r="B44" s="82"/>
      <c r="C44" s="352">
        <f>tachtigtwintig!C45</f>
        <v>0</v>
      </c>
      <c r="D44" s="435">
        <f>tachtigtwintig!D45</f>
        <v>0</v>
      </c>
      <c r="E44" s="436"/>
      <c r="F44" s="353">
        <f>tachtigtwintig!F45</f>
        <v>0</v>
      </c>
      <c r="G44" s="354">
        <f>tachtigtwintig!J45</f>
        <v>0</v>
      </c>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70"/>
      <c r="AP44" s="184">
        <f t="shared" si="0"/>
        <v>0</v>
      </c>
      <c r="AQ44" s="184">
        <f t="shared" si="1"/>
        <v>0</v>
      </c>
      <c r="AR44" s="185"/>
      <c r="AS44" s="83"/>
      <c r="AT44" s="28"/>
      <c r="AU44" s="28"/>
    </row>
    <row r="45" spans="2:47" ht="15.75">
      <c r="B45" s="82"/>
      <c r="C45" s="352">
        <f>tachtigtwintig!C46</f>
        <v>0</v>
      </c>
      <c r="D45" s="435">
        <f>tachtigtwintig!D46</f>
        <v>0</v>
      </c>
      <c r="E45" s="436"/>
      <c r="F45" s="353">
        <f>tachtigtwintig!F46</f>
        <v>0</v>
      </c>
      <c r="G45" s="354">
        <f>tachtigtwintig!J46</f>
        <v>0</v>
      </c>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70"/>
      <c r="AP45" s="184">
        <f t="shared" si="0"/>
        <v>0</v>
      </c>
      <c r="AQ45" s="184">
        <f t="shared" si="1"/>
        <v>0</v>
      </c>
      <c r="AR45" s="185"/>
      <c r="AS45" s="83"/>
      <c r="AT45" s="28"/>
      <c r="AU45" s="28"/>
    </row>
    <row r="46" spans="2:47" ht="15.75">
      <c r="B46" s="82"/>
      <c r="C46" s="352">
        <f>tachtigtwintig!C47</f>
        <v>0</v>
      </c>
      <c r="D46" s="435">
        <f>tachtigtwintig!D47</f>
        <v>0</v>
      </c>
      <c r="E46" s="436"/>
      <c r="F46" s="353">
        <f>tachtigtwintig!F47</f>
        <v>0</v>
      </c>
      <c r="G46" s="354">
        <f>tachtigtwintig!J47</f>
        <v>0</v>
      </c>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70"/>
      <c r="AP46" s="184">
        <f t="shared" si="0"/>
        <v>0</v>
      </c>
      <c r="AQ46" s="184">
        <f t="shared" si="1"/>
        <v>0</v>
      </c>
      <c r="AR46" s="185"/>
      <c r="AS46" s="83"/>
      <c r="AT46" s="28"/>
      <c r="AU46" s="28"/>
    </row>
    <row r="47" spans="2:47" ht="15.75">
      <c r="B47" s="82"/>
      <c r="C47" s="352">
        <f>tachtigtwintig!C48</f>
        <v>0</v>
      </c>
      <c r="D47" s="435">
        <f>tachtigtwintig!D48</f>
        <v>0</v>
      </c>
      <c r="E47" s="436"/>
      <c r="F47" s="353">
        <f>tachtigtwintig!F48</f>
        <v>0</v>
      </c>
      <c r="G47" s="354">
        <f>tachtigtwintig!J48</f>
        <v>0</v>
      </c>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70"/>
      <c r="AP47" s="184">
        <f t="shared" si="0"/>
        <v>0</v>
      </c>
      <c r="AQ47" s="184">
        <f t="shared" si="1"/>
        <v>0</v>
      </c>
      <c r="AR47" s="185"/>
      <c r="AS47" s="83"/>
      <c r="AT47" s="28"/>
      <c r="AU47" s="28"/>
    </row>
    <row r="48" spans="2:47" ht="15.75">
      <c r="B48" s="82"/>
      <c r="C48" s="352">
        <f>tachtigtwintig!C49</f>
        <v>0</v>
      </c>
      <c r="D48" s="435">
        <f>tachtigtwintig!D49</f>
        <v>0</v>
      </c>
      <c r="E48" s="436"/>
      <c r="F48" s="353">
        <f>tachtigtwintig!F49</f>
        <v>0</v>
      </c>
      <c r="G48" s="354">
        <f>tachtigtwintig!J49</f>
        <v>0</v>
      </c>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70"/>
      <c r="AP48" s="184">
        <f t="shared" si="0"/>
        <v>0</v>
      </c>
      <c r="AQ48" s="184">
        <f t="shared" si="1"/>
        <v>0</v>
      </c>
      <c r="AR48" s="185"/>
      <c r="AS48" s="83"/>
      <c r="AT48" s="28"/>
      <c r="AU48" s="28"/>
    </row>
    <row r="49" spans="2:47" ht="15.75">
      <c r="B49" s="82"/>
      <c r="C49" s="352">
        <f>tachtigtwintig!C50</f>
        <v>0</v>
      </c>
      <c r="D49" s="435">
        <f>tachtigtwintig!D50</f>
        <v>0</v>
      </c>
      <c r="E49" s="436"/>
      <c r="F49" s="353">
        <f>tachtigtwintig!F50</f>
        <v>0</v>
      </c>
      <c r="G49" s="354">
        <f>tachtigtwintig!J50</f>
        <v>0</v>
      </c>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70"/>
      <c r="AP49" s="184">
        <f t="shared" si="0"/>
        <v>0</v>
      </c>
      <c r="AQ49" s="184">
        <f t="shared" si="1"/>
        <v>0</v>
      </c>
      <c r="AR49" s="185"/>
      <c r="AS49" s="83"/>
      <c r="AT49" s="28"/>
      <c r="AU49" s="28"/>
    </row>
    <row r="50" spans="2:47" ht="15.75">
      <c r="B50" s="82"/>
      <c r="C50" s="352">
        <f>tachtigtwintig!C51</f>
        <v>0</v>
      </c>
      <c r="D50" s="435">
        <f>tachtigtwintig!D51</f>
        <v>0</v>
      </c>
      <c r="E50" s="436"/>
      <c r="F50" s="353">
        <f>tachtigtwintig!F51</f>
        <v>0</v>
      </c>
      <c r="G50" s="354">
        <f>tachtigtwintig!J51</f>
        <v>0</v>
      </c>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70"/>
      <c r="AP50" s="184">
        <f t="shared" si="0"/>
        <v>0</v>
      </c>
      <c r="AQ50" s="184">
        <f t="shared" si="1"/>
        <v>0</v>
      </c>
      <c r="AR50" s="185"/>
      <c r="AS50" s="83"/>
      <c r="AT50" s="28"/>
      <c r="AU50" s="28"/>
    </row>
    <row r="51" spans="2:47" ht="15.75">
      <c r="B51" s="82"/>
      <c r="C51" s="352">
        <f>tachtigtwintig!C52</f>
        <v>0</v>
      </c>
      <c r="D51" s="435">
        <f>tachtigtwintig!D52</f>
        <v>0</v>
      </c>
      <c r="E51" s="436"/>
      <c r="F51" s="353">
        <f>tachtigtwintig!F52</f>
        <v>0</v>
      </c>
      <c r="G51" s="354">
        <f>tachtigtwintig!J52</f>
        <v>0</v>
      </c>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70"/>
      <c r="AP51" s="184">
        <f t="shared" si="0"/>
        <v>0</v>
      </c>
      <c r="AQ51" s="184">
        <f t="shared" si="1"/>
        <v>0</v>
      </c>
      <c r="AR51" s="185"/>
      <c r="AS51" s="83"/>
      <c r="AT51" s="28"/>
      <c r="AU51" s="28"/>
    </row>
    <row r="52" spans="2:47" ht="15.75">
      <c r="B52" s="82"/>
      <c r="C52" s="352">
        <f>tachtigtwintig!C53</f>
        <v>0</v>
      </c>
      <c r="D52" s="435">
        <f>tachtigtwintig!D53</f>
        <v>0</v>
      </c>
      <c r="E52" s="436"/>
      <c r="F52" s="353">
        <f>tachtigtwintig!F53</f>
        <v>0</v>
      </c>
      <c r="G52" s="354">
        <f>tachtigtwintig!J53</f>
        <v>0</v>
      </c>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70"/>
      <c r="AP52" s="184">
        <f t="shared" si="0"/>
        <v>0</v>
      </c>
      <c r="AQ52" s="184">
        <f t="shared" si="1"/>
        <v>0</v>
      </c>
      <c r="AR52" s="185"/>
      <c r="AS52" s="83"/>
      <c r="AT52" s="28"/>
      <c r="AU52" s="28"/>
    </row>
    <row r="53" spans="2:47" ht="15.75">
      <c r="B53" s="82"/>
      <c r="C53" s="352">
        <f>tachtigtwintig!C54</f>
        <v>0</v>
      </c>
      <c r="D53" s="435" t="s">
        <v>135</v>
      </c>
      <c r="E53" s="436"/>
      <c r="F53" s="353">
        <f>tachtigtwintig!F54</f>
        <v>0</v>
      </c>
      <c r="G53" s="354">
        <f>tachtigtwintig!J54</f>
        <v>0</v>
      </c>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70"/>
      <c r="AP53" s="184">
        <f t="shared" si="0"/>
        <v>0</v>
      </c>
      <c r="AQ53" s="184">
        <f t="shared" si="1"/>
        <v>0</v>
      </c>
      <c r="AR53" s="185"/>
      <c r="AS53" s="83"/>
      <c r="AT53" s="28"/>
      <c r="AU53" s="28"/>
    </row>
    <row r="54" spans="2:47" ht="15.75">
      <c r="B54" s="82"/>
      <c r="C54" s="352">
        <f>tachtigtwintig!C55</f>
        <v>0</v>
      </c>
      <c r="D54" s="435">
        <f>tachtigtwintig!D55</f>
        <v>0</v>
      </c>
      <c r="E54" s="436"/>
      <c r="F54" s="353">
        <f>tachtigtwintig!F55</f>
        <v>0</v>
      </c>
      <c r="G54" s="354">
        <f>tachtigtwintig!J55</f>
        <v>0</v>
      </c>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70"/>
      <c r="AP54" s="184">
        <f t="shared" si="0"/>
        <v>0</v>
      </c>
      <c r="AQ54" s="184">
        <f t="shared" si="1"/>
        <v>0</v>
      </c>
      <c r="AR54" s="185"/>
      <c r="AS54" s="83"/>
      <c r="AT54" s="28"/>
      <c r="AU54" s="28"/>
    </row>
    <row r="55" spans="2:47" ht="15.75">
      <c r="B55" s="82"/>
      <c r="C55" s="352">
        <f>tachtigtwintig!C56</f>
        <v>0</v>
      </c>
      <c r="D55" s="435">
        <f>tachtigtwintig!D56</f>
        <v>0</v>
      </c>
      <c r="E55" s="436"/>
      <c r="F55" s="353">
        <f>tachtigtwintig!F56</f>
        <v>0</v>
      </c>
      <c r="G55" s="354">
        <f>tachtigtwintig!J56</f>
        <v>0</v>
      </c>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70"/>
      <c r="AP55" s="184">
        <f t="shared" si="0"/>
        <v>0</v>
      </c>
      <c r="AQ55" s="184">
        <f t="shared" si="1"/>
        <v>0</v>
      </c>
      <c r="AR55" s="185"/>
      <c r="AS55" s="83"/>
      <c r="AT55" s="28"/>
      <c r="AU55" s="28"/>
    </row>
    <row r="56" spans="2:47" ht="15.75">
      <c r="B56" s="82"/>
      <c r="C56" s="352">
        <f>tachtigtwintig!C57</f>
        <v>0</v>
      </c>
      <c r="D56" s="435">
        <f>tachtigtwintig!D57</f>
        <v>0</v>
      </c>
      <c r="E56" s="436"/>
      <c r="F56" s="353">
        <f>tachtigtwintig!F57</f>
        <v>0</v>
      </c>
      <c r="G56" s="354">
        <f>tachtigtwintig!J57</f>
        <v>0</v>
      </c>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70"/>
      <c r="AP56" s="184">
        <f t="shared" si="0"/>
        <v>0</v>
      </c>
      <c r="AQ56" s="184">
        <f t="shared" si="1"/>
        <v>0</v>
      </c>
      <c r="AR56" s="185"/>
      <c r="AS56" s="83"/>
      <c r="AT56" s="28"/>
      <c r="AU56" s="28"/>
    </row>
    <row r="57" spans="2:47" ht="15.75">
      <c r="B57" s="82"/>
      <c r="C57" s="352">
        <f>tachtigtwintig!C58</f>
        <v>0</v>
      </c>
      <c r="D57" s="435">
        <f>tachtigtwintig!D58</f>
        <v>0</v>
      </c>
      <c r="E57" s="436"/>
      <c r="F57" s="353">
        <f>tachtigtwintig!F58</f>
        <v>0</v>
      </c>
      <c r="G57" s="354">
        <f>tachtigtwintig!J58</f>
        <v>0</v>
      </c>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70"/>
      <c r="AP57" s="184">
        <f t="shared" si="0"/>
        <v>0</v>
      </c>
      <c r="AQ57" s="184">
        <f t="shared" si="1"/>
        <v>0</v>
      </c>
      <c r="AR57" s="185"/>
      <c r="AS57" s="83"/>
      <c r="AT57" s="28"/>
      <c r="AU57" s="28"/>
    </row>
    <row r="58" spans="2:47" ht="15.75">
      <c r="B58" s="82"/>
      <c r="C58" s="352">
        <f>tachtigtwintig!C59</f>
        <v>0</v>
      </c>
      <c r="D58" s="435">
        <f>tachtigtwintig!D59</f>
        <v>0</v>
      </c>
      <c r="E58" s="436"/>
      <c r="F58" s="353">
        <f>tachtigtwintig!F59</f>
        <v>0</v>
      </c>
      <c r="G58" s="354">
        <f>tachtigtwintig!J59</f>
        <v>0</v>
      </c>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70"/>
      <c r="AP58" s="184">
        <f t="shared" si="0"/>
        <v>0</v>
      </c>
      <c r="AQ58" s="184">
        <f t="shared" si="1"/>
        <v>0</v>
      </c>
      <c r="AR58" s="185"/>
      <c r="AS58" s="83"/>
      <c r="AT58" s="28"/>
      <c r="AU58" s="28"/>
    </row>
    <row r="59" spans="2:47" ht="15.75">
      <c r="B59" s="82"/>
      <c r="C59" s="352">
        <f>tachtigtwintig!C60</f>
        <v>0</v>
      </c>
      <c r="D59" s="435">
        <f>tachtigtwintig!D60</f>
        <v>0</v>
      </c>
      <c r="E59" s="436"/>
      <c r="F59" s="353">
        <f>tachtigtwintig!F60</f>
        <v>0</v>
      </c>
      <c r="G59" s="354">
        <f>tachtigtwintig!J60</f>
        <v>0</v>
      </c>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69"/>
      <c r="AO59" s="270"/>
      <c r="AP59" s="184">
        <f t="shared" si="0"/>
        <v>0</v>
      </c>
      <c r="AQ59" s="184">
        <f t="shared" si="1"/>
        <v>0</v>
      </c>
      <c r="AR59" s="185"/>
      <c r="AS59" s="83"/>
      <c r="AT59" s="28"/>
      <c r="AU59" s="28"/>
    </row>
    <row r="60" spans="2:47" ht="15.75">
      <c r="B60" s="82"/>
      <c r="C60" s="352">
        <f>tachtigtwintig!C61</f>
        <v>0</v>
      </c>
      <c r="D60" s="435">
        <f>tachtigtwintig!D61</f>
        <v>0</v>
      </c>
      <c r="E60" s="436"/>
      <c r="F60" s="353">
        <f>tachtigtwintig!F61</f>
        <v>0</v>
      </c>
      <c r="G60" s="354">
        <f>tachtigtwintig!J61</f>
        <v>0</v>
      </c>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70"/>
      <c r="AP60" s="184">
        <f t="shared" si="0"/>
        <v>0</v>
      </c>
      <c r="AQ60" s="184">
        <f t="shared" si="1"/>
        <v>0</v>
      </c>
      <c r="AR60" s="185"/>
      <c r="AS60" s="83"/>
      <c r="AT60" s="28"/>
      <c r="AU60" s="28"/>
    </row>
    <row r="61" spans="2:45" ht="15.75">
      <c r="B61" s="82"/>
      <c r="C61" s="352">
        <f>tachtigtwintig!C62</f>
        <v>0</v>
      </c>
      <c r="D61" s="435">
        <f>tachtigtwintig!D62</f>
        <v>0</v>
      </c>
      <c r="E61" s="436"/>
      <c r="F61" s="353">
        <f>tachtigtwintig!F62</f>
        <v>0</v>
      </c>
      <c r="G61" s="354">
        <f>tachtigtwintig!J62</f>
        <v>0</v>
      </c>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70"/>
      <c r="AP61" s="184">
        <f t="shared" si="0"/>
        <v>0</v>
      </c>
      <c r="AQ61" s="184">
        <f t="shared" si="1"/>
        <v>0</v>
      </c>
      <c r="AR61" s="185"/>
      <c r="AS61" s="83"/>
    </row>
    <row r="62" spans="2:45" ht="15.75">
      <c r="B62" s="82"/>
      <c r="C62" s="352">
        <f>tachtigtwintig!C63</f>
        <v>0</v>
      </c>
      <c r="D62" s="435">
        <f>tachtigtwintig!D63</f>
        <v>0</v>
      </c>
      <c r="E62" s="436"/>
      <c r="F62" s="353">
        <f>tachtigtwintig!F63</f>
        <v>0</v>
      </c>
      <c r="G62" s="354">
        <f>tachtigtwintig!J63</f>
        <v>0</v>
      </c>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70"/>
      <c r="AP62" s="184">
        <f t="shared" si="0"/>
        <v>0</v>
      </c>
      <c r="AQ62" s="184">
        <f t="shared" si="1"/>
        <v>0</v>
      </c>
      <c r="AR62" s="185"/>
      <c r="AS62" s="83"/>
    </row>
    <row r="63" spans="2:45" ht="15.75">
      <c r="B63" s="82"/>
      <c r="C63" s="352">
        <f>tachtigtwintig!C64</f>
        <v>0</v>
      </c>
      <c r="D63" s="435">
        <f>tachtigtwintig!D64</f>
        <v>0</v>
      </c>
      <c r="E63" s="436"/>
      <c r="F63" s="353">
        <f>tachtigtwintig!F64</f>
        <v>0</v>
      </c>
      <c r="G63" s="354">
        <f>tachtigtwintig!J64</f>
        <v>0</v>
      </c>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70"/>
      <c r="AP63" s="184">
        <f t="shared" si="0"/>
        <v>0</v>
      </c>
      <c r="AQ63" s="184">
        <f t="shared" si="1"/>
        <v>0</v>
      </c>
      <c r="AR63" s="185"/>
      <c r="AS63" s="83"/>
    </row>
    <row r="64" spans="2:45" ht="15.75">
      <c r="B64" s="82"/>
      <c r="C64" s="352">
        <f>tachtigtwintig!C65</f>
        <v>0</v>
      </c>
      <c r="D64" s="435">
        <f>tachtigtwintig!D65</f>
        <v>0</v>
      </c>
      <c r="E64" s="436"/>
      <c r="F64" s="353">
        <f>tachtigtwintig!F65</f>
        <v>0</v>
      </c>
      <c r="G64" s="354">
        <f>tachtigtwintig!J65</f>
        <v>0</v>
      </c>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70"/>
      <c r="AP64" s="184">
        <f t="shared" si="0"/>
        <v>0</v>
      </c>
      <c r="AQ64" s="184">
        <f t="shared" si="1"/>
        <v>0</v>
      </c>
      <c r="AR64" s="185"/>
      <c r="AS64" s="83"/>
    </row>
    <row r="65" spans="2:45" ht="15.75">
      <c r="B65" s="82"/>
      <c r="C65" s="352">
        <f>tachtigtwintig!C66</f>
        <v>0</v>
      </c>
      <c r="D65" s="435">
        <f>tachtigtwintig!D66</f>
        <v>0</v>
      </c>
      <c r="E65" s="436"/>
      <c r="F65" s="353">
        <f>tachtigtwintig!F66</f>
        <v>0</v>
      </c>
      <c r="G65" s="354">
        <f>tachtigtwintig!J66</f>
        <v>0</v>
      </c>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70"/>
      <c r="AP65" s="184">
        <f t="shared" si="0"/>
        <v>0</v>
      </c>
      <c r="AQ65" s="184">
        <f t="shared" si="1"/>
        <v>0</v>
      </c>
      <c r="AR65" s="185"/>
      <c r="AS65" s="83"/>
    </row>
    <row r="66" spans="2:45" ht="15.75">
      <c r="B66" s="82"/>
      <c r="C66" s="352">
        <f>tachtigtwintig!C67</f>
        <v>0</v>
      </c>
      <c r="D66" s="435">
        <f>tachtigtwintig!D67</f>
        <v>0</v>
      </c>
      <c r="E66" s="436"/>
      <c r="F66" s="353">
        <f>tachtigtwintig!F67</f>
        <v>0</v>
      </c>
      <c r="G66" s="354">
        <f>tachtigtwintig!J67</f>
        <v>0</v>
      </c>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70"/>
      <c r="AP66" s="184">
        <f t="shared" si="0"/>
        <v>0</v>
      </c>
      <c r="AQ66" s="184">
        <f t="shared" si="1"/>
        <v>0</v>
      </c>
      <c r="AR66" s="185"/>
      <c r="AS66" s="83"/>
    </row>
    <row r="67" spans="2:45" ht="15" customHeight="1">
      <c r="B67" s="82"/>
      <c r="C67" s="352">
        <f>tachtigtwintig!C68</f>
        <v>0</v>
      </c>
      <c r="D67" s="435">
        <f>tachtigtwintig!D68</f>
        <v>0</v>
      </c>
      <c r="E67" s="436"/>
      <c r="F67" s="353">
        <f>tachtigtwintig!F68</f>
        <v>0</v>
      </c>
      <c r="G67" s="354">
        <f>tachtigtwintig!J68</f>
        <v>0</v>
      </c>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70"/>
      <c r="AP67" s="184">
        <f t="shared" si="0"/>
        <v>0</v>
      </c>
      <c r="AQ67" s="184">
        <f t="shared" si="1"/>
        <v>0</v>
      </c>
      <c r="AR67" s="185"/>
      <c r="AS67" s="83"/>
    </row>
    <row r="68" spans="2:45" ht="18" customHeight="1">
      <c r="B68" s="82"/>
      <c r="C68" s="352">
        <f>tachtigtwintig!C69</f>
        <v>0</v>
      </c>
      <c r="D68" s="435">
        <f>tachtigtwintig!D69</f>
        <v>0</v>
      </c>
      <c r="E68" s="436"/>
      <c r="F68" s="353">
        <f>tachtigtwintig!F69</f>
        <v>0</v>
      </c>
      <c r="G68" s="354">
        <f>tachtigtwintig!J69</f>
        <v>0</v>
      </c>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269"/>
      <c r="AN68" s="269"/>
      <c r="AO68" s="270"/>
      <c r="AP68" s="184">
        <f t="shared" si="0"/>
        <v>0</v>
      </c>
      <c r="AQ68" s="184">
        <f t="shared" si="1"/>
        <v>0</v>
      </c>
      <c r="AR68" s="185"/>
      <c r="AS68" s="83"/>
    </row>
    <row r="69" spans="2:45" ht="18" customHeight="1">
      <c r="B69" s="82"/>
      <c r="C69" s="352">
        <f>tachtigtwintig!C70</f>
        <v>0</v>
      </c>
      <c r="D69" s="435">
        <f>tachtigtwintig!D70</f>
        <v>0</v>
      </c>
      <c r="E69" s="436"/>
      <c r="F69" s="353">
        <f>tachtigtwintig!F70</f>
        <v>0</v>
      </c>
      <c r="G69" s="354">
        <f>tachtigtwintig!J70</f>
        <v>0</v>
      </c>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69"/>
      <c r="AN69" s="269"/>
      <c r="AO69" s="270"/>
      <c r="AP69" s="184">
        <f t="shared" si="0"/>
        <v>0</v>
      </c>
      <c r="AQ69" s="184">
        <f t="shared" si="1"/>
        <v>0</v>
      </c>
      <c r="AR69" s="185"/>
      <c r="AS69" s="83"/>
    </row>
    <row r="70" spans="2:45" ht="18" customHeight="1">
      <c r="B70" s="82"/>
      <c r="C70" s="352">
        <f>tachtigtwintig!C71</f>
        <v>0</v>
      </c>
      <c r="D70" s="435">
        <f>tachtigtwintig!D71</f>
        <v>0</v>
      </c>
      <c r="E70" s="436"/>
      <c r="F70" s="353">
        <f>tachtigtwintig!F71</f>
        <v>0</v>
      </c>
      <c r="G70" s="354">
        <f>tachtigtwintig!J71</f>
        <v>0</v>
      </c>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70"/>
      <c r="AP70" s="184">
        <f t="shared" si="0"/>
        <v>0</v>
      </c>
      <c r="AQ70" s="184">
        <f t="shared" si="1"/>
        <v>0</v>
      </c>
      <c r="AR70" s="185"/>
      <c r="AS70" s="83"/>
    </row>
    <row r="71" spans="2:45" ht="18" customHeight="1">
      <c r="B71" s="82"/>
      <c r="C71" s="352">
        <f>tachtigtwintig!C72</f>
        <v>0</v>
      </c>
      <c r="D71" s="435">
        <f>tachtigtwintig!D72</f>
        <v>0</v>
      </c>
      <c r="E71" s="436"/>
      <c r="F71" s="353">
        <f>tachtigtwintig!F72</f>
        <v>0</v>
      </c>
      <c r="G71" s="354">
        <f>tachtigtwintig!J72</f>
        <v>0</v>
      </c>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c r="AM71" s="269"/>
      <c r="AN71" s="269"/>
      <c r="AO71" s="270"/>
      <c r="AP71" s="184">
        <f t="shared" si="0"/>
        <v>0</v>
      </c>
      <c r="AQ71" s="184">
        <f t="shared" si="1"/>
        <v>0</v>
      </c>
      <c r="AR71" s="185"/>
      <c r="AS71" s="83"/>
    </row>
    <row r="72" spans="2:45" ht="18" customHeight="1">
      <c r="B72" s="82"/>
      <c r="C72" s="352">
        <f>tachtigtwintig!C73</f>
        <v>0</v>
      </c>
      <c r="D72" s="435">
        <f>tachtigtwintig!D73</f>
        <v>0</v>
      </c>
      <c r="E72" s="436"/>
      <c r="F72" s="353">
        <f>tachtigtwintig!F73</f>
        <v>0</v>
      </c>
      <c r="G72" s="354">
        <f>tachtigtwintig!J73</f>
        <v>0</v>
      </c>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70"/>
      <c r="AP72" s="184">
        <f t="shared" si="0"/>
        <v>0</v>
      </c>
      <c r="AQ72" s="184">
        <f t="shared" si="1"/>
        <v>0</v>
      </c>
      <c r="AR72" s="185"/>
      <c r="AS72" s="83"/>
    </row>
    <row r="73" spans="2:45" ht="18" customHeight="1">
      <c r="B73" s="82"/>
      <c r="C73" s="352">
        <f>tachtigtwintig!C74</f>
        <v>0</v>
      </c>
      <c r="D73" s="435">
        <f>tachtigtwintig!D74</f>
        <v>0</v>
      </c>
      <c r="E73" s="436"/>
      <c r="F73" s="353">
        <f>tachtigtwintig!F74</f>
        <v>0</v>
      </c>
      <c r="G73" s="354">
        <f>tachtigtwintig!J74</f>
        <v>0</v>
      </c>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c r="AM73" s="269"/>
      <c r="AN73" s="269"/>
      <c r="AO73" s="270"/>
      <c r="AP73" s="184">
        <f t="shared" si="0"/>
        <v>0</v>
      </c>
      <c r="AQ73" s="184">
        <f t="shared" si="1"/>
        <v>0</v>
      </c>
      <c r="AR73" s="185"/>
      <c r="AS73" s="83"/>
    </row>
    <row r="74" spans="2:45" ht="18" customHeight="1">
      <c r="B74" s="82"/>
      <c r="C74" s="352">
        <f>tachtigtwintig!C75</f>
        <v>0</v>
      </c>
      <c r="D74" s="435">
        <f>tachtigtwintig!D75</f>
        <v>0</v>
      </c>
      <c r="E74" s="436"/>
      <c r="F74" s="353">
        <f>tachtigtwintig!F75</f>
        <v>0</v>
      </c>
      <c r="G74" s="354">
        <f>tachtigtwintig!J75</f>
        <v>0</v>
      </c>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70"/>
      <c r="AP74" s="184">
        <f t="shared" si="0"/>
        <v>0</v>
      </c>
      <c r="AQ74" s="184">
        <f t="shared" si="1"/>
        <v>0</v>
      </c>
      <c r="AR74" s="185"/>
      <c r="AS74" s="83"/>
    </row>
    <row r="75" spans="2:45" ht="18" customHeight="1">
      <c r="B75" s="82"/>
      <c r="C75" s="352">
        <f>tachtigtwintig!C76</f>
        <v>0</v>
      </c>
      <c r="D75" s="435">
        <f>tachtigtwintig!D76</f>
        <v>0</v>
      </c>
      <c r="E75" s="436"/>
      <c r="F75" s="353">
        <f>tachtigtwintig!F76</f>
        <v>0</v>
      </c>
      <c r="G75" s="354">
        <f>tachtigtwintig!J76</f>
        <v>0</v>
      </c>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70"/>
      <c r="AP75" s="184">
        <f t="shared" si="0"/>
        <v>0</v>
      </c>
      <c r="AQ75" s="184">
        <f t="shared" si="1"/>
        <v>0</v>
      </c>
      <c r="AR75" s="185"/>
      <c r="AS75" s="83"/>
    </row>
    <row r="76" spans="2:45" ht="18" customHeight="1">
      <c r="B76" s="82"/>
      <c r="C76" s="352">
        <f>tachtigtwintig!C77</f>
        <v>0</v>
      </c>
      <c r="D76" s="435">
        <f>tachtigtwintig!D77</f>
        <v>0</v>
      </c>
      <c r="E76" s="436"/>
      <c r="F76" s="353">
        <f>tachtigtwintig!F77</f>
        <v>0</v>
      </c>
      <c r="G76" s="354">
        <f>tachtigtwintig!J77</f>
        <v>0</v>
      </c>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70"/>
      <c r="AP76" s="184">
        <f t="shared" si="0"/>
        <v>0</v>
      </c>
      <c r="AQ76" s="184">
        <f t="shared" si="1"/>
        <v>0</v>
      </c>
      <c r="AR76" s="185"/>
      <c r="AS76" s="83"/>
    </row>
    <row r="77" spans="2:45" ht="18" customHeight="1">
      <c r="B77" s="82"/>
      <c r="C77" s="352">
        <f>tachtigtwintig!C78</f>
        <v>0</v>
      </c>
      <c r="D77" s="435">
        <f>tachtigtwintig!D78</f>
        <v>0</v>
      </c>
      <c r="E77" s="436"/>
      <c r="F77" s="353">
        <f>tachtigtwintig!F78</f>
        <v>0</v>
      </c>
      <c r="G77" s="354">
        <f>tachtigtwintig!J78</f>
        <v>0</v>
      </c>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70"/>
      <c r="AP77" s="184">
        <f t="shared" si="0"/>
        <v>0</v>
      </c>
      <c r="AQ77" s="184">
        <f t="shared" si="1"/>
        <v>0</v>
      </c>
      <c r="AR77" s="185"/>
      <c r="AS77" s="83"/>
    </row>
    <row r="78" spans="2:45" ht="18" customHeight="1">
      <c r="B78" s="82"/>
      <c r="C78" s="352">
        <f>tachtigtwintig!C79</f>
        <v>0</v>
      </c>
      <c r="D78" s="435">
        <f>tachtigtwintig!D79</f>
        <v>0</v>
      </c>
      <c r="E78" s="436"/>
      <c r="F78" s="353">
        <f>tachtigtwintig!F79</f>
        <v>0</v>
      </c>
      <c r="G78" s="354">
        <f>tachtigtwintig!J79</f>
        <v>0</v>
      </c>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70"/>
      <c r="AP78" s="184">
        <f t="shared" si="0"/>
        <v>0</v>
      </c>
      <c r="AQ78" s="184">
        <f t="shared" si="1"/>
        <v>0</v>
      </c>
      <c r="AR78" s="185"/>
      <c r="AS78" s="83"/>
    </row>
    <row r="79" spans="2:45" ht="18" customHeight="1">
      <c r="B79" s="82"/>
      <c r="C79" s="352">
        <f>tachtigtwintig!C80</f>
        <v>0</v>
      </c>
      <c r="D79" s="435">
        <f>tachtigtwintig!D80</f>
        <v>0</v>
      </c>
      <c r="E79" s="436"/>
      <c r="F79" s="353">
        <f>tachtigtwintig!F80</f>
        <v>0</v>
      </c>
      <c r="G79" s="354">
        <f>tachtigtwintig!J80</f>
        <v>0</v>
      </c>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70"/>
      <c r="AP79" s="184">
        <f aca="true" t="shared" si="2" ref="AP79:AP110">IF(SUM(H79:AO79)=0,0,AVERAGE(H79:AO79))</f>
        <v>0</v>
      </c>
      <c r="AQ79" s="184">
        <f aca="true" t="shared" si="3" ref="AQ79:AQ110">MIN(H79:AO79)</f>
        <v>0</v>
      </c>
      <c r="AR79" s="185"/>
      <c r="AS79" s="83"/>
    </row>
    <row r="80" spans="2:45" ht="18" customHeight="1">
      <c r="B80" s="82"/>
      <c r="C80" s="352">
        <f>tachtigtwintig!C81</f>
        <v>0</v>
      </c>
      <c r="D80" s="435">
        <f>tachtigtwintig!D81</f>
        <v>0</v>
      </c>
      <c r="E80" s="436"/>
      <c r="F80" s="353">
        <f>tachtigtwintig!F81</f>
        <v>0</v>
      </c>
      <c r="G80" s="354">
        <f>tachtigtwintig!J81</f>
        <v>0</v>
      </c>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69"/>
      <c r="AJ80" s="269"/>
      <c r="AK80" s="269"/>
      <c r="AL80" s="269"/>
      <c r="AM80" s="269"/>
      <c r="AN80" s="269"/>
      <c r="AO80" s="270"/>
      <c r="AP80" s="184">
        <f t="shared" si="2"/>
        <v>0</v>
      </c>
      <c r="AQ80" s="184">
        <f t="shared" si="3"/>
        <v>0</v>
      </c>
      <c r="AR80" s="185"/>
      <c r="AS80" s="83"/>
    </row>
    <row r="81" spans="2:45" ht="18" customHeight="1">
      <c r="B81" s="82"/>
      <c r="C81" s="352">
        <f>tachtigtwintig!C82</f>
        <v>0</v>
      </c>
      <c r="D81" s="435">
        <f>tachtigtwintig!D82</f>
        <v>0</v>
      </c>
      <c r="E81" s="436"/>
      <c r="F81" s="353">
        <f>tachtigtwintig!F82</f>
        <v>0</v>
      </c>
      <c r="G81" s="354">
        <f>tachtigtwintig!J82</f>
        <v>0</v>
      </c>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70"/>
      <c r="AP81" s="184">
        <f t="shared" si="2"/>
        <v>0</v>
      </c>
      <c r="AQ81" s="184">
        <f t="shared" si="3"/>
        <v>0</v>
      </c>
      <c r="AR81" s="185"/>
      <c r="AS81" s="83"/>
    </row>
    <row r="82" spans="2:45" ht="18" customHeight="1">
      <c r="B82" s="82"/>
      <c r="C82" s="352">
        <f>tachtigtwintig!C83</f>
        <v>0</v>
      </c>
      <c r="D82" s="435">
        <f>tachtigtwintig!D83</f>
        <v>0</v>
      </c>
      <c r="E82" s="436"/>
      <c r="F82" s="353">
        <f>tachtigtwintig!F83</f>
        <v>0</v>
      </c>
      <c r="G82" s="354">
        <f>tachtigtwintig!J83</f>
        <v>0</v>
      </c>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70"/>
      <c r="AP82" s="184">
        <f t="shared" si="2"/>
        <v>0</v>
      </c>
      <c r="AQ82" s="184">
        <f t="shared" si="3"/>
        <v>0</v>
      </c>
      <c r="AR82" s="185"/>
      <c r="AS82" s="83"/>
    </row>
    <row r="83" spans="2:45" ht="18" customHeight="1">
      <c r="B83" s="82"/>
      <c r="C83" s="352">
        <f>tachtigtwintig!C84</f>
        <v>0</v>
      </c>
      <c r="D83" s="435">
        <f>tachtigtwintig!D84</f>
        <v>0</v>
      </c>
      <c r="E83" s="436"/>
      <c r="F83" s="353">
        <f>tachtigtwintig!F84</f>
        <v>0</v>
      </c>
      <c r="G83" s="354">
        <f>tachtigtwintig!J84</f>
        <v>0</v>
      </c>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70"/>
      <c r="AP83" s="184">
        <f t="shared" si="2"/>
        <v>0</v>
      </c>
      <c r="AQ83" s="184">
        <f t="shared" si="3"/>
        <v>0</v>
      </c>
      <c r="AR83" s="185"/>
      <c r="AS83" s="83"/>
    </row>
    <row r="84" spans="2:45" ht="18" customHeight="1">
      <c r="B84" s="82"/>
      <c r="C84" s="352">
        <f>tachtigtwintig!C85</f>
        <v>0</v>
      </c>
      <c r="D84" s="435">
        <f>tachtigtwintig!D85</f>
        <v>0</v>
      </c>
      <c r="E84" s="436"/>
      <c r="F84" s="353">
        <f>tachtigtwintig!F85</f>
        <v>0</v>
      </c>
      <c r="G84" s="354">
        <f>tachtigtwintig!J85</f>
        <v>0</v>
      </c>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69"/>
      <c r="AO84" s="270"/>
      <c r="AP84" s="184">
        <f t="shared" si="2"/>
        <v>0</v>
      </c>
      <c r="AQ84" s="184">
        <f t="shared" si="3"/>
        <v>0</v>
      </c>
      <c r="AR84" s="185"/>
      <c r="AS84" s="83"/>
    </row>
    <row r="85" spans="2:45" ht="18" customHeight="1">
      <c r="B85" s="82"/>
      <c r="C85" s="352">
        <f>tachtigtwintig!C86</f>
        <v>0</v>
      </c>
      <c r="D85" s="435">
        <f>tachtigtwintig!D86</f>
        <v>0</v>
      </c>
      <c r="E85" s="436"/>
      <c r="F85" s="353">
        <f>tachtigtwintig!F86</f>
        <v>0</v>
      </c>
      <c r="G85" s="354">
        <f>tachtigtwintig!J86</f>
        <v>0</v>
      </c>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270"/>
      <c r="AP85" s="184">
        <f t="shared" si="2"/>
        <v>0</v>
      </c>
      <c r="AQ85" s="184">
        <f t="shared" si="3"/>
        <v>0</v>
      </c>
      <c r="AR85" s="185"/>
      <c r="AS85" s="83"/>
    </row>
    <row r="86" spans="2:45" ht="18" customHeight="1">
      <c r="B86" s="82"/>
      <c r="C86" s="352">
        <f>tachtigtwintig!C87</f>
        <v>0</v>
      </c>
      <c r="D86" s="435">
        <f>tachtigtwintig!D87</f>
        <v>0</v>
      </c>
      <c r="E86" s="436"/>
      <c r="F86" s="353">
        <f>tachtigtwintig!F87</f>
        <v>0</v>
      </c>
      <c r="G86" s="354">
        <f>tachtigtwintig!J87</f>
        <v>0</v>
      </c>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70"/>
      <c r="AP86" s="184">
        <f t="shared" si="2"/>
        <v>0</v>
      </c>
      <c r="AQ86" s="184">
        <f t="shared" si="3"/>
        <v>0</v>
      </c>
      <c r="AR86" s="185"/>
      <c r="AS86" s="83"/>
    </row>
    <row r="87" spans="2:45" ht="18" customHeight="1">
      <c r="B87" s="82"/>
      <c r="C87" s="352">
        <f>tachtigtwintig!C88</f>
        <v>0</v>
      </c>
      <c r="D87" s="435">
        <f>tachtigtwintig!D88</f>
        <v>0</v>
      </c>
      <c r="E87" s="436"/>
      <c r="F87" s="353">
        <f>tachtigtwintig!F88</f>
        <v>0</v>
      </c>
      <c r="G87" s="354">
        <f>tachtigtwintig!J88</f>
        <v>0</v>
      </c>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c r="AM87" s="269"/>
      <c r="AN87" s="269"/>
      <c r="AO87" s="270"/>
      <c r="AP87" s="184">
        <f t="shared" si="2"/>
        <v>0</v>
      </c>
      <c r="AQ87" s="184">
        <f t="shared" si="3"/>
        <v>0</v>
      </c>
      <c r="AR87" s="185"/>
      <c r="AS87" s="83"/>
    </row>
    <row r="88" spans="2:45" ht="18" customHeight="1">
      <c r="B88" s="82"/>
      <c r="C88" s="352">
        <f>tachtigtwintig!C89</f>
        <v>0</v>
      </c>
      <c r="D88" s="435">
        <f>tachtigtwintig!D89</f>
        <v>0</v>
      </c>
      <c r="E88" s="436"/>
      <c r="F88" s="353">
        <f>tachtigtwintig!F89</f>
        <v>0</v>
      </c>
      <c r="G88" s="354">
        <f>tachtigtwintig!J89</f>
        <v>0</v>
      </c>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70"/>
      <c r="AP88" s="184">
        <f t="shared" si="2"/>
        <v>0</v>
      </c>
      <c r="AQ88" s="184">
        <f t="shared" si="3"/>
        <v>0</v>
      </c>
      <c r="AR88" s="185"/>
      <c r="AS88" s="83"/>
    </row>
    <row r="89" spans="2:45" ht="18" customHeight="1">
      <c r="B89" s="82"/>
      <c r="C89" s="352">
        <f>tachtigtwintig!C90</f>
        <v>0</v>
      </c>
      <c r="D89" s="435">
        <f>tachtigtwintig!D90</f>
        <v>0</v>
      </c>
      <c r="E89" s="436"/>
      <c r="F89" s="353">
        <f>tachtigtwintig!F90</f>
        <v>0</v>
      </c>
      <c r="G89" s="354">
        <f>tachtigtwintig!J90</f>
        <v>0</v>
      </c>
      <c r="H89" s="269"/>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70"/>
      <c r="AP89" s="184">
        <f t="shared" si="2"/>
        <v>0</v>
      </c>
      <c r="AQ89" s="184">
        <f t="shared" si="3"/>
        <v>0</v>
      </c>
      <c r="AR89" s="185"/>
      <c r="AS89" s="83"/>
    </row>
    <row r="90" spans="2:45" ht="18" customHeight="1">
      <c r="B90" s="82"/>
      <c r="C90" s="352">
        <f>tachtigtwintig!C91</f>
        <v>0</v>
      </c>
      <c r="D90" s="435">
        <f>tachtigtwintig!D91</f>
        <v>0</v>
      </c>
      <c r="E90" s="436"/>
      <c r="F90" s="353">
        <f>tachtigtwintig!F91</f>
        <v>0</v>
      </c>
      <c r="G90" s="354">
        <f>tachtigtwintig!J91</f>
        <v>0</v>
      </c>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70"/>
      <c r="AP90" s="184">
        <f t="shared" si="2"/>
        <v>0</v>
      </c>
      <c r="AQ90" s="184">
        <f t="shared" si="3"/>
        <v>0</v>
      </c>
      <c r="AR90" s="185"/>
      <c r="AS90" s="83"/>
    </row>
    <row r="91" spans="2:45" ht="18" customHeight="1">
      <c r="B91" s="82"/>
      <c r="C91" s="352">
        <f>tachtigtwintig!C92</f>
        <v>0</v>
      </c>
      <c r="D91" s="435">
        <f>tachtigtwintig!D92</f>
        <v>0</v>
      </c>
      <c r="E91" s="436"/>
      <c r="F91" s="353">
        <f>tachtigtwintig!F92</f>
        <v>0</v>
      </c>
      <c r="G91" s="354">
        <f>tachtigtwintig!J92</f>
        <v>0</v>
      </c>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70"/>
      <c r="AP91" s="184">
        <f t="shared" si="2"/>
        <v>0</v>
      </c>
      <c r="AQ91" s="184">
        <f t="shared" si="3"/>
        <v>0</v>
      </c>
      <c r="AR91" s="185"/>
      <c r="AS91" s="83"/>
    </row>
    <row r="92" spans="2:45" ht="18" customHeight="1">
      <c r="B92" s="82"/>
      <c r="C92" s="352">
        <f>tachtigtwintig!C93</f>
        <v>0</v>
      </c>
      <c r="D92" s="435">
        <f>tachtigtwintig!D93</f>
        <v>0</v>
      </c>
      <c r="E92" s="436"/>
      <c r="F92" s="353">
        <f>tachtigtwintig!F93</f>
        <v>0</v>
      </c>
      <c r="G92" s="354">
        <f>tachtigtwintig!J93</f>
        <v>0</v>
      </c>
      <c r="H92" s="269"/>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70"/>
      <c r="AP92" s="184">
        <f t="shared" si="2"/>
        <v>0</v>
      </c>
      <c r="AQ92" s="184">
        <f t="shared" si="3"/>
        <v>0</v>
      </c>
      <c r="AR92" s="185"/>
      <c r="AS92" s="83"/>
    </row>
    <row r="93" spans="2:45" ht="18" customHeight="1">
      <c r="B93" s="82"/>
      <c r="C93" s="352">
        <f>tachtigtwintig!C94</f>
        <v>0</v>
      </c>
      <c r="D93" s="435">
        <f>tachtigtwintig!D94</f>
        <v>0</v>
      </c>
      <c r="E93" s="436"/>
      <c r="F93" s="353">
        <f>tachtigtwintig!F94</f>
        <v>0</v>
      </c>
      <c r="G93" s="354">
        <f>tachtigtwintig!J94</f>
        <v>0</v>
      </c>
      <c r="H93" s="269"/>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70"/>
      <c r="AP93" s="184">
        <f t="shared" si="2"/>
        <v>0</v>
      </c>
      <c r="AQ93" s="184">
        <f t="shared" si="3"/>
        <v>0</v>
      </c>
      <c r="AR93" s="185"/>
      <c r="AS93" s="83"/>
    </row>
    <row r="94" spans="2:45" ht="18" customHeight="1">
      <c r="B94" s="82"/>
      <c r="C94" s="352">
        <f>tachtigtwintig!C95</f>
        <v>0</v>
      </c>
      <c r="D94" s="435">
        <f>tachtigtwintig!D95</f>
        <v>0</v>
      </c>
      <c r="E94" s="436"/>
      <c r="F94" s="353">
        <f>tachtigtwintig!F95</f>
        <v>0</v>
      </c>
      <c r="G94" s="354">
        <f>tachtigtwintig!J95</f>
        <v>0</v>
      </c>
      <c r="H94" s="269"/>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70"/>
      <c r="AP94" s="184">
        <f t="shared" si="2"/>
        <v>0</v>
      </c>
      <c r="AQ94" s="184">
        <f t="shared" si="3"/>
        <v>0</v>
      </c>
      <c r="AR94" s="185"/>
      <c r="AS94" s="83"/>
    </row>
    <row r="95" spans="2:45" ht="18" customHeight="1">
      <c r="B95" s="82"/>
      <c r="C95" s="352">
        <f>tachtigtwintig!C96</f>
        <v>0</v>
      </c>
      <c r="D95" s="435">
        <f>tachtigtwintig!D96</f>
        <v>0</v>
      </c>
      <c r="E95" s="436"/>
      <c r="F95" s="353">
        <f>tachtigtwintig!F96</f>
        <v>0</v>
      </c>
      <c r="G95" s="354">
        <f>tachtigtwintig!J96</f>
        <v>0</v>
      </c>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70"/>
      <c r="AP95" s="184">
        <f t="shared" si="2"/>
        <v>0</v>
      </c>
      <c r="AQ95" s="184">
        <f t="shared" si="3"/>
        <v>0</v>
      </c>
      <c r="AR95" s="185"/>
      <c r="AS95" s="83"/>
    </row>
    <row r="96" spans="2:45" ht="18" customHeight="1">
      <c r="B96" s="82"/>
      <c r="C96" s="352">
        <f>tachtigtwintig!C97</f>
        <v>0</v>
      </c>
      <c r="D96" s="435">
        <f>tachtigtwintig!D97</f>
        <v>0</v>
      </c>
      <c r="E96" s="436"/>
      <c r="F96" s="353">
        <f>tachtigtwintig!F97</f>
        <v>0</v>
      </c>
      <c r="G96" s="354">
        <f>tachtigtwintig!J97</f>
        <v>0</v>
      </c>
      <c r="H96" s="269"/>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70"/>
      <c r="AP96" s="184">
        <f t="shared" si="2"/>
        <v>0</v>
      </c>
      <c r="AQ96" s="184">
        <f t="shared" si="3"/>
        <v>0</v>
      </c>
      <c r="AR96" s="185"/>
      <c r="AS96" s="83"/>
    </row>
    <row r="97" spans="2:45" ht="18" customHeight="1">
      <c r="B97" s="82"/>
      <c r="C97" s="352">
        <f>tachtigtwintig!C98</f>
        <v>0</v>
      </c>
      <c r="D97" s="435">
        <f>tachtigtwintig!D98</f>
        <v>0</v>
      </c>
      <c r="E97" s="436"/>
      <c r="F97" s="353">
        <f>tachtigtwintig!F98</f>
        <v>0</v>
      </c>
      <c r="G97" s="354">
        <f>tachtigtwintig!J98</f>
        <v>0</v>
      </c>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70"/>
      <c r="AP97" s="184">
        <f t="shared" si="2"/>
        <v>0</v>
      </c>
      <c r="AQ97" s="184">
        <f t="shared" si="3"/>
        <v>0</v>
      </c>
      <c r="AR97" s="185"/>
      <c r="AS97" s="83"/>
    </row>
    <row r="98" spans="2:45" ht="18" customHeight="1">
      <c r="B98" s="82"/>
      <c r="C98" s="352">
        <f>tachtigtwintig!C99</f>
        <v>0</v>
      </c>
      <c r="D98" s="435">
        <f>tachtigtwintig!D99</f>
        <v>0</v>
      </c>
      <c r="E98" s="436"/>
      <c r="F98" s="353">
        <f>tachtigtwintig!F99</f>
        <v>0</v>
      </c>
      <c r="G98" s="354">
        <f>tachtigtwintig!J99</f>
        <v>0</v>
      </c>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70"/>
      <c r="AP98" s="184">
        <f t="shared" si="2"/>
        <v>0</v>
      </c>
      <c r="AQ98" s="184">
        <f t="shared" si="3"/>
        <v>0</v>
      </c>
      <c r="AR98" s="185"/>
      <c r="AS98" s="83"/>
    </row>
    <row r="99" spans="2:45" ht="18" customHeight="1">
      <c r="B99" s="82"/>
      <c r="C99" s="352">
        <f>tachtigtwintig!C100</f>
        <v>0</v>
      </c>
      <c r="D99" s="435">
        <f>tachtigtwintig!D100</f>
        <v>0</v>
      </c>
      <c r="E99" s="436"/>
      <c r="F99" s="353">
        <f>tachtigtwintig!F100</f>
        <v>0</v>
      </c>
      <c r="G99" s="354">
        <f>tachtigtwintig!J100</f>
        <v>0</v>
      </c>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70"/>
      <c r="AP99" s="184">
        <f t="shared" si="2"/>
        <v>0</v>
      </c>
      <c r="AQ99" s="184">
        <f t="shared" si="3"/>
        <v>0</v>
      </c>
      <c r="AR99" s="185"/>
      <c r="AS99" s="83"/>
    </row>
    <row r="100" spans="2:45" ht="18" customHeight="1">
      <c r="B100" s="82"/>
      <c r="C100" s="352">
        <f>tachtigtwintig!C101</f>
        <v>0</v>
      </c>
      <c r="D100" s="435">
        <f>tachtigtwintig!D101</f>
        <v>0</v>
      </c>
      <c r="E100" s="436"/>
      <c r="F100" s="353">
        <f>tachtigtwintig!F101</f>
        <v>0</v>
      </c>
      <c r="G100" s="354">
        <f>tachtigtwintig!J101</f>
        <v>0</v>
      </c>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70"/>
      <c r="AP100" s="184">
        <f t="shared" si="2"/>
        <v>0</v>
      </c>
      <c r="AQ100" s="184">
        <f t="shared" si="3"/>
        <v>0</v>
      </c>
      <c r="AR100" s="185"/>
      <c r="AS100" s="83"/>
    </row>
    <row r="101" spans="2:45" ht="18" customHeight="1">
      <c r="B101" s="82"/>
      <c r="C101" s="352">
        <f>tachtigtwintig!C102</f>
        <v>0</v>
      </c>
      <c r="D101" s="435">
        <f>tachtigtwintig!D102</f>
        <v>0</v>
      </c>
      <c r="E101" s="436"/>
      <c r="F101" s="353">
        <f>tachtigtwintig!F102</f>
        <v>0</v>
      </c>
      <c r="G101" s="354">
        <f>tachtigtwintig!J102</f>
        <v>0</v>
      </c>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70"/>
      <c r="AP101" s="184">
        <f t="shared" si="2"/>
        <v>0</v>
      </c>
      <c r="AQ101" s="184">
        <f t="shared" si="3"/>
        <v>0</v>
      </c>
      <c r="AR101" s="185"/>
      <c r="AS101" s="83"/>
    </row>
    <row r="102" spans="2:45" ht="18" customHeight="1">
      <c r="B102" s="82"/>
      <c r="C102" s="352">
        <f>tachtigtwintig!C103</f>
        <v>0</v>
      </c>
      <c r="D102" s="435">
        <f>tachtigtwintig!D103</f>
        <v>0</v>
      </c>
      <c r="E102" s="436"/>
      <c r="F102" s="353">
        <f>tachtigtwintig!F103</f>
        <v>0</v>
      </c>
      <c r="G102" s="354">
        <f>tachtigtwintig!J103</f>
        <v>0</v>
      </c>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70"/>
      <c r="AP102" s="184">
        <f t="shared" si="2"/>
        <v>0</v>
      </c>
      <c r="AQ102" s="184">
        <f t="shared" si="3"/>
        <v>0</v>
      </c>
      <c r="AR102" s="185"/>
      <c r="AS102" s="83"/>
    </row>
    <row r="103" spans="2:45" ht="18" customHeight="1">
      <c r="B103" s="82"/>
      <c r="C103" s="352">
        <f>tachtigtwintig!C104</f>
        <v>0</v>
      </c>
      <c r="D103" s="435">
        <f>tachtigtwintig!D104</f>
        <v>0</v>
      </c>
      <c r="E103" s="436"/>
      <c r="F103" s="353">
        <f>tachtigtwintig!F104</f>
        <v>0</v>
      </c>
      <c r="G103" s="354">
        <f>tachtigtwintig!J104</f>
        <v>0</v>
      </c>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70"/>
      <c r="AP103" s="184">
        <f t="shared" si="2"/>
        <v>0</v>
      </c>
      <c r="AQ103" s="184">
        <f t="shared" si="3"/>
        <v>0</v>
      </c>
      <c r="AR103" s="185"/>
      <c r="AS103" s="83"/>
    </row>
    <row r="104" spans="2:45" ht="18" customHeight="1">
      <c r="B104" s="82"/>
      <c r="C104" s="352">
        <f>tachtigtwintig!C105</f>
        <v>0</v>
      </c>
      <c r="D104" s="435">
        <f>tachtigtwintig!D105</f>
        <v>0</v>
      </c>
      <c r="E104" s="436"/>
      <c r="F104" s="353">
        <f>tachtigtwintig!F105</f>
        <v>0</v>
      </c>
      <c r="G104" s="354">
        <f>tachtigtwintig!J105</f>
        <v>0</v>
      </c>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70"/>
      <c r="AP104" s="184">
        <f t="shared" si="2"/>
        <v>0</v>
      </c>
      <c r="AQ104" s="184">
        <f t="shared" si="3"/>
        <v>0</v>
      </c>
      <c r="AR104" s="185"/>
      <c r="AS104" s="83"/>
    </row>
    <row r="105" spans="2:45" ht="18" customHeight="1">
      <c r="B105" s="82"/>
      <c r="C105" s="352">
        <f>tachtigtwintig!C106</f>
        <v>0</v>
      </c>
      <c r="D105" s="435">
        <f>tachtigtwintig!D106</f>
        <v>0</v>
      </c>
      <c r="E105" s="436"/>
      <c r="F105" s="353">
        <f>tachtigtwintig!F106</f>
        <v>0</v>
      </c>
      <c r="G105" s="354">
        <f>tachtigtwintig!J106</f>
        <v>0</v>
      </c>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L105" s="269"/>
      <c r="AM105" s="269"/>
      <c r="AN105" s="269"/>
      <c r="AO105" s="270"/>
      <c r="AP105" s="184">
        <f t="shared" si="2"/>
        <v>0</v>
      </c>
      <c r="AQ105" s="184">
        <f t="shared" si="3"/>
        <v>0</v>
      </c>
      <c r="AR105" s="185"/>
      <c r="AS105" s="83"/>
    </row>
    <row r="106" spans="2:45" ht="18" customHeight="1">
      <c r="B106" s="82"/>
      <c r="C106" s="352">
        <f>tachtigtwintig!C107</f>
        <v>0</v>
      </c>
      <c r="D106" s="435">
        <f>tachtigtwintig!D107</f>
        <v>0</v>
      </c>
      <c r="E106" s="436"/>
      <c r="F106" s="353">
        <f>tachtigtwintig!F107</f>
        <v>0</v>
      </c>
      <c r="G106" s="354">
        <f>tachtigtwintig!J107</f>
        <v>0</v>
      </c>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70"/>
      <c r="AP106" s="184">
        <f t="shared" si="2"/>
        <v>0</v>
      </c>
      <c r="AQ106" s="184">
        <f t="shared" si="3"/>
        <v>0</v>
      </c>
      <c r="AR106" s="185"/>
      <c r="AS106" s="83"/>
    </row>
    <row r="107" spans="2:45" ht="18" customHeight="1">
      <c r="B107" s="82"/>
      <c r="C107" s="352">
        <f>tachtigtwintig!C108</f>
        <v>0</v>
      </c>
      <c r="D107" s="435">
        <f>tachtigtwintig!D108</f>
        <v>0</v>
      </c>
      <c r="E107" s="436"/>
      <c r="F107" s="353">
        <f>tachtigtwintig!F108</f>
        <v>0</v>
      </c>
      <c r="G107" s="354">
        <f>tachtigtwintig!J108</f>
        <v>0</v>
      </c>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c r="AH107" s="269"/>
      <c r="AI107" s="269"/>
      <c r="AJ107" s="269"/>
      <c r="AK107" s="269"/>
      <c r="AL107" s="269"/>
      <c r="AM107" s="269"/>
      <c r="AN107" s="269"/>
      <c r="AO107" s="270"/>
      <c r="AP107" s="184">
        <f t="shared" si="2"/>
        <v>0</v>
      </c>
      <c r="AQ107" s="184">
        <f t="shared" si="3"/>
        <v>0</v>
      </c>
      <c r="AR107" s="185"/>
      <c r="AS107" s="83"/>
    </row>
    <row r="108" spans="2:45" ht="18" customHeight="1">
      <c r="B108" s="82"/>
      <c r="C108" s="352">
        <f>tachtigtwintig!C109</f>
        <v>0</v>
      </c>
      <c r="D108" s="435">
        <f>tachtigtwintig!D109</f>
        <v>0</v>
      </c>
      <c r="E108" s="436"/>
      <c r="F108" s="353">
        <f>tachtigtwintig!F109</f>
        <v>0</v>
      </c>
      <c r="G108" s="354">
        <f>tachtigtwintig!J109</f>
        <v>0</v>
      </c>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c r="AH108" s="269"/>
      <c r="AI108" s="269"/>
      <c r="AJ108" s="269"/>
      <c r="AK108" s="269"/>
      <c r="AL108" s="269"/>
      <c r="AM108" s="269"/>
      <c r="AN108" s="269"/>
      <c r="AO108" s="270"/>
      <c r="AP108" s="184">
        <f t="shared" si="2"/>
        <v>0</v>
      </c>
      <c r="AQ108" s="184">
        <f t="shared" si="3"/>
        <v>0</v>
      </c>
      <c r="AR108" s="185"/>
      <c r="AS108" s="83"/>
    </row>
    <row r="109" spans="2:45" ht="18" customHeight="1">
      <c r="B109" s="82"/>
      <c r="C109" s="352">
        <f>tachtigtwintig!C110</f>
        <v>0</v>
      </c>
      <c r="D109" s="435">
        <f>tachtigtwintig!D110</f>
        <v>0</v>
      </c>
      <c r="E109" s="436"/>
      <c r="F109" s="353">
        <f>tachtigtwintig!F110</f>
        <v>0</v>
      </c>
      <c r="G109" s="354">
        <f>tachtigtwintig!J110</f>
        <v>0</v>
      </c>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c r="AH109" s="269"/>
      <c r="AI109" s="269"/>
      <c r="AJ109" s="269"/>
      <c r="AK109" s="269"/>
      <c r="AL109" s="269"/>
      <c r="AM109" s="269"/>
      <c r="AN109" s="269"/>
      <c r="AO109" s="270"/>
      <c r="AP109" s="184">
        <f t="shared" si="2"/>
        <v>0</v>
      </c>
      <c r="AQ109" s="184">
        <f t="shared" si="3"/>
        <v>0</v>
      </c>
      <c r="AR109" s="185"/>
      <c r="AS109" s="83"/>
    </row>
    <row r="110" spans="2:45" ht="18" customHeight="1">
      <c r="B110" s="82"/>
      <c r="C110" s="352">
        <f>tachtigtwintig!C111</f>
        <v>0</v>
      </c>
      <c r="D110" s="435">
        <f>tachtigtwintig!D111</f>
        <v>0</v>
      </c>
      <c r="E110" s="436"/>
      <c r="F110" s="353">
        <f>tachtigtwintig!F111</f>
        <v>0</v>
      </c>
      <c r="G110" s="354">
        <f>tachtigtwintig!J111</f>
        <v>0</v>
      </c>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c r="AD110" s="269"/>
      <c r="AE110" s="269"/>
      <c r="AF110" s="269"/>
      <c r="AG110" s="269"/>
      <c r="AH110" s="269"/>
      <c r="AI110" s="269"/>
      <c r="AJ110" s="269"/>
      <c r="AK110" s="269"/>
      <c r="AL110" s="269"/>
      <c r="AM110" s="269"/>
      <c r="AN110" s="269"/>
      <c r="AO110" s="270"/>
      <c r="AP110" s="378">
        <f t="shared" si="2"/>
        <v>0</v>
      </c>
      <c r="AQ110" s="378">
        <f t="shared" si="3"/>
        <v>0</v>
      </c>
      <c r="AR110" s="376"/>
      <c r="AS110" s="83"/>
    </row>
    <row r="111" spans="2:45" ht="18" customHeight="1">
      <c r="B111" s="82"/>
      <c r="C111" s="355">
        <f>tachtigtwintig!C112</f>
        <v>0</v>
      </c>
      <c r="D111" s="437">
        <f>tachtigtwintig!D112</f>
        <v>0</v>
      </c>
      <c r="E111" s="438"/>
      <c r="F111" s="356">
        <f>tachtigtwintig!F112</f>
        <v>0</v>
      </c>
      <c r="G111" s="357">
        <f>tachtigtwintig!J112</f>
        <v>0</v>
      </c>
      <c r="H111" s="271"/>
      <c r="I111" s="271"/>
      <c r="J111" s="271"/>
      <c r="K111" s="271"/>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375"/>
      <c r="AP111" s="186">
        <f>IF(SUM(H111:AO111)=0,0,AVERAGE(H111:AO111))</f>
        <v>0</v>
      </c>
      <c r="AQ111" s="186">
        <f>MIN(H111:AO111)</f>
        <v>0</v>
      </c>
      <c r="AR111" s="377"/>
      <c r="AS111" s="83"/>
    </row>
    <row r="112" spans="2:45" ht="18" customHeight="1" thickBot="1">
      <c r="B112" s="160"/>
      <c r="C112" s="161"/>
      <c r="D112" s="161"/>
      <c r="E112" s="161"/>
      <c r="F112" s="161"/>
      <c r="G112" s="276"/>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2"/>
    </row>
    <row r="113" ht="16.5" thickTop="1"/>
    <row r="114" spans="3:6" ht="15.75" hidden="1">
      <c r="C114" s="28"/>
      <c r="F114" s="34"/>
    </row>
    <row r="115" spans="3:6" ht="15.75" hidden="1">
      <c r="C115" s="28"/>
      <c r="F115" s="34"/>
    </row>
    <row r="116" spans="3:6" ht="15.75" hidden="1">
      <c r="C116" s="28"/>
      <c r="F116" s="34"/>
    </row>
    <row r="117" spans="3:6" ht="15.75" hidden="1">
      <c r="C117" s="28"/>
      <c r="F117" s="34"/>
    </row>
    <row r="118" spans="3:6" ht="15.75" hidden="1">
      <c r="C118" s="28"/>
      <c r="F118" s="34"/>
    </row>
    <row r="119" spans="3:6" ht="15.75" hidden="1">
      <c r="C119" s="28"/>
      <c r="F119" s="34"/>
    </row>
    <row r="120" spans="3:6" ht="15.75" hidden="1">
      <c r="C120" s="28"/>
      <c r="F120" s="34"/>
    </row>
    <row r="121" spans="3:6" ht="15.75" hidden="1">
      <c r="C121" s="28"/>
      <c r="F121" s="34"/>
    </row>
    <row r="122" spans="3:6" ht="15.75" hidden="1">
      <c r="C122" s="28"/>
      <c r="F122" s="34"/>
    </row>
    <row r="123" ht="18" customHeight="1" hidden="1"/>
    <row r="124" ht="18" customHeight="1" hidden="1"/>
    <row r="125" ht="18" customHeight="1" hidden="1"/>
    <row r="126" ht="18" customHeight="1" hidden="1"/>
    <row r="127" ht="18" customHeight="1" hidden="1"/>
    <row r="128" ht="18" customHeight="1" hidden="1"/>
    <row r="129" ht="15.75"/>
    <row r="130" ht="15.75"/>
    <row r="131" ht="15.75"/>
    <row r="132" ht="15.75"/>
    <row r="133" ht="15.75"/>
    <row r="134" ht="15.75"/>
    <row r="135" ht="15.75"/>
  </sheetData>
  <sheetProtection/>
  <mergeCells count="99">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9:E109"/>
    <mergeCell ref="D110:E110"/>
    <mergeCell ref="D111:E111"/>
    <mergeCell ref="D105:E105"/>
    <mergeCell ref="D106:E106"/>
    <mergeCell ref="D107:E107"/>
    <mergeCell ref="D108:E108"/>
  </mergeCells>
  <printOptions horizontalCentered="1"/>
  <pageMargins left="0.3937007874015748" right="0.3937007874015748" top="0.5905511811023623" bottom="0.3937007874015748" header="0.3937007874015748" footer="0.1968503937007874"/>
  <pageSetup firstPageNumber="1" useFirstPageNumber="1" fitToHeight="1" fitToWidth="1" horizontalDpi="300" verticalDpi="300" orientation="landscape" paperSize="9" scale="34"/>
  <headerFooter alignWithMargins="0">
    <oddFooter>&amp;L&amp;"Arial,Standaard"&amp;8&amp;F   &amp;D</oddFooter>
  </headerFooter>
  <drawing r:id="rId1"/>
</worksheet>
</file>

<file path=xl/worksheets/sheet6.xml><?xml version="1.0" encoding="utf-8"?>
<worksheet xmlns="http://schemas.openxmlformats.org/spreadsheetml/2006/main" xmlns:r="http://schemas.openxmlformats.org/officeDocument/2006/relationships">
  <sheetPr codeName="Blad5">
    <pageSetUpPr fitToPage="1"/>
  </sheetPr>
  <dimension ref="B1:P62"/>
  <sheetViews>
    <sheetView showGridLines="0" showZeros="0" zoomScale="65" zoomScaleNormal="65" zoomScalePageLayoutView="0" workbookViewId="0" topLeftCell="A1">
      <pane ySplit="14" topLeftCell="A30" activePane="bottomLeft" state="frozen"/>
      <selection pane="topLeft" activeCell="C13" sqref="C13:L112"/>
      <selection pane="bottomLeft" activeCell="C13" sqref="C13:L112"/>
    </sheetView>
  </sheetViews>
  <sheetFormatPr defaultColWidth="0" defaultRowHeight="15.75" zeroHeight="1"/>
  <cols>
    <col min="1" max="2" width="2.625" style="58" customWidth="1"/>
    <col min="3" max="3" width="7.375" style="58" customWidth="1"/>
    <col min="4" max="4" width="20.625" style="58" customWidth="1"/>
    <col min="5" max="6" width="48.125" style="56" customWidth="1"/>
    <col min="7" max="7" width="12.50390625" style="58" customWidth="1"/>
    <col min="8" max="13" width="9.625" style="58" customWidth="1"/>
    <col min="14" max="14" width="50.50390625" style="58" customWidth="1"/>
    <col min="15" max="15" width="9.125" style="58" customWidth="1"/>
    <col min="16" max="16" width="3.00390625" style="58" customWidth="1"/>
    <col min="17" max="17" width="2.625" style="58" customWidth="1"/>
    <col min="18" max="16384" width="10.00390625" style="58" hidden="1" customWidth="1"/>
  </cols>
  <sheetData>
    <row r="1" s="60" customFormat="1" ht="18.75" customHeight="1" thickBot="1">
      <c r="N1" s="63"/>
    </row>
    <row r="2" spans="2:16" s="64" customFormat="1" ht="17.25" customHeight="1" thickTop="1">
      <c r="B2" s="374">
        <f>takenlijst!B2</f>
        <v>0</v>
      </c>
      <c r="C2" s="153"/>
      <c r="D2" s="154"/>
      <c r="E2" s="154"/>
      <c r="F2" s="154"/>
      <c r="G2" s="153"/>
      <c r="H2" s="153"/>
      <c r="I2" s="153"/>
      <c r="J2" s="153"/>
      <c r="K2" s="153"/>
      <c r="L2" s="153"/>
      <c r="M2" s="153"/>
      <c r="N2" s="153"/>
      <c r="O2" s="153"/>
      <c r="P2" s="373">
        <f>takenlijst!N2</f>
        <v>0</v>
      </c>
    </row>
    <row r="3" spans="2:16" ht="17.25" customHeight="1">
      <c r="B3" s="138"/>
      <c r="C3" s="59"/>
      <c r="D3" s="60"/>
      <c r="E3" s="60"/>
      <c r="F3" s="60"/>
      <c r="G3" s="56"/>
      <c r="H3" s="30"/>
      <c r="I3" s="30"/>
      <c r="J3" s="30"/>
      <c r="K3" s="30"/>
      <c r="L3" s="56"/>
      <c r="M3" s="56"/>
      <c r="N3" s="56"/>
      <c r="O3" s="56"/>
      <c r="P3" s="139"/>
    </row>
    <row r="4" spans="2:16" s="55" customFormat="1" ht="17.25" customHeight="1">
      <c r="B4" s="140"/>
      <c r="C4" s="59"/>
      <c r="D4" s="31" t="s">
        <v>0</v>
      </c>
      <c r="E4" s="126">
        <f>takenlijst!E3</f>
        <v>0</v>
      </c>
      <c r="F4" s="281"/>
      <c r="G4" s="60"/>
      <c r="H4" s="62"/>
      <c r="I4" s="62"/>
      <c r="J4" s="30"/>
      <c r="K4" s="30"/>
      <c r="L4" s="60"/>
      <c r="M4" s="60"/>
      <c r="N4" s="59"/>
      <c r="O4" s="59"/>
      <c r="P4" s="141"/>
    </row>
    <row r="5" spans="2:16" s="55" customFormat="1" ht="17.25" customHeight="1">
      <c r="B5" s="140"/>
      <c r="C5" s="59"/>
      <c r="D5" s="31" t="s">
        <v>1</v>
      </c>
      <c r="E5" s="126">
        <f>takenlijst!E4</f>
        <v>0</v>
      </c>
      <c r="F5" s="281"/>
      <c r="G5" s="63"/>
      <c r="H5" s="62"/>
      <c r="I5" s="62"/>
      <c r="J5" s="30"/>
      <c r="K5" s="30"/>
      <c r="L5" s="30"/>
      <c r="M5" s="30"/>
      <c r="N5" s="59"/>
      <c r="O5" s="59"/>
      <c r="P5" s="141"/>
    </row>
    <row r="6" spans="2:16" ht="17.25" customHeight="1">
      <c r="B6" s="138"/>
      <c r="C6" s="59"/>
      <c r="D6" s="31" t="s">
        <v>2</v>
      </c>
      <c r="E6" s="298">
        <f>takenlijst!E5</f>
        <v>0</v>
      </c>
      <c r="F6" s="281"/>
      <c r="G6" s="63"/>
      <c r="H6" s="62"/>
      <c r="I6" s="62"/>
      <c r="J6" s="30"/>
      <c r="K6" s="30"/>
      <c r="L6" s="30"/>
      <c r="M6" s="30"/>
      <c r="N6" s="56"/>
      <c r="O6" s="56"/>
      <c r="P6" s="139"/>
    </row>
    <row r="7" spans="2:16" ht="17.25" customHeight="1">
      <c r="B7" s="138"/>
      <c r="C7" s="59"/>
      <c r="D7" s="31" t="s">
        <v>3</v>
      </c>
      <c r="E7" s="126">
        <f>takenlijst!E6</f>
        <v>0</v>
      </c>
      <c r="F7" s="281"/>
      <c r="G7" s="63"/>
      <c r="H7" s="62"/>
      <c r="I7" s="62"/>
      <c r="J7" s="30"/>
      <c r="K7" s="30"/>
      <c r="L7" s="30"/>
      <c r="M7" s="30"/>
      <c r="N7" s="56"/>
      <c r="O7" s="56"/>
      <c r="P7" s="139"/>
    </row>
    <row r="8" spans="2:16" ht="17.25" customHeight="1">
      <c r="B8" s="138"/>
      <c r="C8" s="59"/>
      <c r="D8" s="63"/>
      <c r="E8" s="349"/>
      <c r="F8" s="349"/>
      <c r="G8" s="56"/>
      <c r="H8" s="30"/>
      <c r="I8" s="30"/>
      <c r="J8" s="30"/>
      <c r="K8" s="30"/>
      <c r="L8" s="30"/>
      <c r="M8" s="30"/>
      <c r="N8" s="56"/>
      <c r="O8" s="56"/>
      <c r="P8" s="139"/>
    </row>
    <row r="9" spans="2:16" s="132" customFormat="1" ht="23.25" customHeight="1">
      <c r="B9" s="142"/>
      <c r="C9" s="260" t="s">
        <v>68</v>
      </c>
      <c r="D9" s="130"/>
      <c r="E9" s="130"/>
      <c r="F9" s="130"/>
      <c r="G9" s="127"/>
      <c r="H9" s="128"/>
      <c r="I9" s="128"/>
      <c r="J9" s="128"/>
      <c r="K9" s="129"/>
      <c r="L9" s="130"/>
      <c r="M9" s="130"/>
      <c r="N9" s="127"/>
      <c r="O9" s="127"/>
      <c r="P9" s="143"/>
    </row>
    <row r="10" spans="2:16" ht="17.25" customHeight="1">
      <c r="B10" s="144"/>
      <c r="C10" s="136"/>
      <c r="D10" s="350"/>
      <c r="E10" s="350"/>
      <c r="F10" s="350"/>
      <c r="G10" s="133"/>
      <c r="H10" s="134"/>
      <c r="I10" s="134"/>
      <c r="J10" s="134"/>
      <c r="K10" s="134"/>
      <c r="L10" s="133"/>
      <c r="M10" s="133"/>
      <c r="N10" s="133"/>
      <c r="O10" s="133"/>
      <c r="P10" s="145"/>
    </row>
    <row r="11" spans="2:16" ht="21.75" customHeight="1">
      <c r="B11" s="138"/>
      <c r="C11" s="59"/>
      <c r="D11" s="59"/>
      <c r="E11" s="59"/>
      <c r="F11" s="59"/>
      <c r="G11" s="59"/>
      <c r="H11" s="59"/>
      <c r="I11" s="59"/>
      <c r="J11" s="59"/>
      <c r="K11" s="59"/>
      <c r="L11" s="56"/>
      <c r="M11" s="56"/>
      <c r="N11" s="133"/>
      <c r="O11" s="56"/>
      <c r="P11" s="139"/>
    </row>
    <row r="12" spans="2:16" s="64" customFormat="1" ht="15.75">
      <c r="B12" s="146"/>
      <c r="C12" s="163"/>
      <c r="D12" s="164"/>
      <c r="E12" s="246"/>
      <c r="F12" s="286"/>
      <c r="G12" s="169"/>
      <c r="H12" s="172" t="s">
        <v>69</v>
      </c>
      <c r="I12" s="173"/>
      <c r="J12" s="173"/>
      <c r="K12" s="173"/>
      <c r="L12" s="173"/>
      <c r="M12" s="173"/>
      <c r="N12" s="3"/>
      <c r="O12" s="163"/>
      <c r="P12" s="147"/>
    </row>
    <row r="13" spans="2:16" s="64" customFormat="1" ht="15.75">
      <c r="B13" s="146"/>
      <c r="C13" s="166" t="s">
        <v>70</v>
      </c>
      <c r="D13" s="65" t="s">
        <v>42</v>
      </c>
      <c r="E13" s="248" t="s">
        <v>71</v>
      </c>
      <c r="F13" s="287"/>
      <c r="G13" s="166" t="s">
        <v>72</v>
      </c>
      <c r="H13" s="170"/>
      <c r="I13" s="165"/>
      <c r="J13" s="165"/>
      <c r="K13" s="165"/>
      <c r="L13" s="165"/>
      <c r="M13" s="278" t="s">
        <v>73</v>
      </c>
      <c r="N13" s="166" t="s">
        <v>74</v>
      </c>
      <c r="O13" s="166"/>
      <c r="P13" s="147"/>
    </row>
    <row r="14" spans="2:16" s="64" customFormat="1" ht="16.5" thickBot="1">
      <c r="B14" s="146"/>
      <c r="C14" s="67" t="s">
        <v>75</v>
      </c>
      <c r="D14" s="66" t="s">
        <v>76</v>
      </c>
      <c r="E14" s="247"/>
      <c r="F14" s="288"/>
      <c r="G14" s="67" t="s">
        <v>77</v>
      </c>
      <c r="H14" s="171" t="s">
        <v>78</v>
      </c>
      <c r="I14" s="67" t="s">
        <v>79</v>
      </c>
      <c r="J14" s="67" t="s">
        <v>80</v>
      </c>
      <c r="K14" s="67" t="s">
        <v>81</v>
      </c>
      <c r="L14" s="67" t="s">
        <v>82</v>
      </c>
      <c r="M14" s="67" t="s">
        <v>83</v>
      </c>
      <c r="N14" s="175"/>
      <c r="O14" s="67" t="s">
        <v>6</v>
      </c>
      <c r="P14" s="147"/>
    </row>
    <row r="15" spans="2:16" s="68" customFormat="1" ht="23.25" customHeight="1">
      <c r="B15" s="148"/>
      <c r="C15" s="167"/>
      <c r="D15" s="47"/>
      <c r="E15" s="443"/>
      <c r="F15" s="444"/>
      <c r="G15" s="48"/>
      <c r="H15" s="254"/>
      <c r="I15" s="254"/>
      <c r="J15" s="292">
        <f>(I15-H15)</f>
        <v>0</v>
      </c>
      <c r="K15" s="289"/>
      <c r="L15" s="296">
        <f>(J15*1440)-K15</f>
        <v>0</v>
      </c>
      <c r="M15" s="272"/>
      <c r="N15" s="174"/>
      <c r="O15" s="168"/>
      <c r="P15" s="149"/>
    </row>
    <row r="16" spans="2:16" ht="23.25" customHeight="1">
      <c r="B16" s="138"/>
      <c r="C16" s="284"/>
      <c r="D16" s="285"/>
      <c r="E16" s="441"/>
      <c r="F16" s="442"/>
      <c r="G16" s="167"/>
      <c r="H16" s="290"/>
      <c r="I16" s="290"/>
      <c r="J16" s="293">
        <f>(I16-H16)</f>
        <v>0</v>
      </c>
      <c r="K16" s="291"/>
      <c r="L16" s="296">
        <f>(J16*1440)-K16</f>
        <v>0</v>
      </c>
      <c r="M16" s="290"/>
      <c r="N16" s="284"/>
      <c r="O16" s="284"/>
      <c r="P16" s="139"/>
    </row>
    <row r="17" spans="2:16" ht="23.25" customHeight="1">
      <c r="B17" s="138"/>
      <c r="C17" s="284"/>
      <c r="D17" s="285"/>
      <c r="E17" s="441"/>
      <c r="F17" s="442"/>
      <c r="G17" s="167"/>
      <c r="H17" s="290"/>
      <c r="I17" s="290"/>
      <c r="J17" s="293">
        <f>(I17-H17)</f>
        <v>0</v>
      </c>
      <c r="K17" s="291"/>
      <c r="L17" s="296">
        <f aca="true" t="shared" si="0" ref="L17:L32">(J17*1440)-K17</f>
        <v>0</v>
      </c>
      <c r="M17" s="290"/>
      <c r="N17" s="284"/>
      <c r="O17" s="284"/>
      <c r="P17" s="139"/>
    </row>
    <row r="18" spans="2:16" ht="23.25" customHeight="1">
      <c r="B18" s="138"/>
      <c r="C18" s="284"/>
      <c r="D18" s="285"/>
      <c r="E18" s="441"/>
      <c r="F18" s="442"/>
      <c r="G18" s="284"/>
      <c r="H18" s="290"/>
      <c r="I18" s="290"/>
      <c r="J18" s="293">
        <f aca="true" t="shared" si="1" ref="J18:J32">(I18-H18)</f>
        <v>0</v>
      </c>
      <c r="K18" s="291"/>
      <c r="L18" s="296">
        <f t="shared" si="0"/>
        <v>0</v>
      </c>
      <c r="M18" s="290"/>
      <c r="N18" s="284"/>
      <c r="O18" s="284"/>
      <c r="P18" s="139"/>
    </row>
    <row r="19" spans="2:16" ht="23.25" customHeight="1">
      <c r="B19" s="138"/>
      <c r="C19" s="284"/>
      <c r="D19" s="285"/>
      <c r="E19" s="441"/>
      <c r="F19" s="442"/>
      <c r="G19" s="284"/>
      <c r="H19" s="290"/>
      <c r="I19" s="290"/>
      <c r="J19" s="293">
        <f t="shared" si="1"/>
        <v>0</v>
      </c>
      <c r="K19" s="291"/>
      <c r="L19" s="296">
        <f t="shared" si="0"/>
        <v>0</v>
      </c>
      <c r="M19" s="290"/>
      <c r="N19" s="284"/>
      <c r="O19" s="284"/>
      <c r="P19" s="139"/>
    </row>
    <row r="20" spans="2:16" ht="23.25" customHeight="1">
      <c r="B20" s="138"/>
      <c r="C20" s="284"/>
      <c r="D20" s="285"/>
      <c r="E20" s="441"/>
      <c r="F20" s="442"/>
      <c r="G20" s="284"/>
      <c r="H20" s="290"/>
      <c r="I20" s="290"/>
      <c r="J20" s="293">
        <f t="shared" si="1"/>
        <v>0</v>
      </c>
      <c r="K20" s="291"/>
      <c r="L20" s="296">
        <f t="shared" si="0"/>
        <v>0</v>
      </c>
      <c r="M20" s="290"/>
      <c r="N20" s="284"/>
      <c r="O20" s="284"/>
      <c r="P20" s="139"/>
    </row>
    <row r="21" spans="2:16" ht="23.25" customHeight="1">
      <c r="B21" s="138"/>
      <c r="C21" s="284"/>
      <c r="D21" s="285"/>
      <c r="E21" s="441"/>
      <c r="F21" s="442"/>
      <c r="G21" s="284"/>
      <c r="H21" s="290"/>
      <c r="I21" s="290"/>
      <c r="J21" s="293">
        <f t="shared" si="1"/>
        <v>0</v>
      </c>
      <c r="K21" s="291"/>
      <c r="L21" s="296">
        <f t="shared" si="0"/>
        <v>0</v>
      </c>
      <c r="M21" s="290"/>
      <c r="N21" s="284"/>
      <c r="O21" s="284"/>
      <c r="P21" s="139"/>
    </row>
    <row r="22" spans="2:16" ht="23.25" customHeight="1">
      <c r="B22" s="138"/>
      <c r="C22" s="284"/>
      <c r="D22" s="285"/>
      <c r="E22" s="441"/>
      <c r="F22" s="442"/>
      <c r="G22" s="284"/>
      <c r="H22" s="290"/>
      <c r="I22" s="290"/>
      <c r="J22" s="293">
        <f t="shared" si="1"/>
        <v>0</v>
      </c>
      <c r="K22" s="291"/>
      <c r="L22" s="296">
        <f t="shared" si="0"/>
        <v>0</v>
      </c>
      <c r="M22" s="290"/>
      <c r="N22" s="284"/>
      <c r="O22" s="284"/>
      <c r="P22" s="139"/>
    </row>
    <row r="23" spans="2:16" ht="23.25" customHeight="1">
      <c r="B23" s="138"/>
      <c r="C23" s="284"/>
      <c r="D23" s="285"/>
      <c r="E23" s="441"/>
      <c r="F23" s="442"/>
      <c r="G23" s="284"/>
      <c r="H23" s="290"/>
      <c r="I23" s="290"/>
      <c r="J23" s="293">
        <f t="shared" si="1"/>
        <v>0</v>
      </c>
      <c r="K23" s="291"/>
      <c r="L23" s="296">
        <f t="shared" si="0"/>
        <v>0</v>
      </c>
      <c r="M23" s="290"/>
      <c r="N23" s="284"/>
      <c r="O23" s="284"/>
      <c r="P23" s="139"/>
    </row>
    <row r="24" spans="2:16" ht="23.25" customHeight="1">
      <c r="B24" s="138"/>
      <c r="C24" s="284"/>
      <c r="D24" s="285"/>
      <c r="E24" s="441"/>
      <c r="F24" s="442"/>
      <c r="G24" s="284"/>
      <c r="H24" s="290"/>
      <c r="I24" s="290"/>
      <c r="J24" s="293">
        <f t="shared" si="1"/>
        <v>0</v>
      </c>
      <c r="K24" s="291"/>
      <c r="L24" s="296">
        <f t="shared" si="0"/>
        <v>0</v>
      </c>
      <c r="M24" s="290"/>
      <c r="N24" s="284"/>
      <c r="O24" s="284"/>
      <c r="P24" s="139"/>
    </row>
    <row r="25" spans="2:16" ht="23.25" customHeight="1">
      <c r="B25" s="138"/>
      <c r="C25" s="284"/>
      <c r="D25" s="285"/>
      <c r="E25" s="441"/>
      <c r="F25" s="442"/>
      <c r="G25" s="284"/>
      <c r="H25" s="290"/>
      <c r="I25" s="290"/>
      <c r="J25" s="293">
        <f t="shared" si="1"/>
        <v>0</v>
      </c>
      <c r="K25" s="291"/>
      <c r="L25" s="296">
        <f t="shared" si="0"/>
        <v>0</v>
      </c>
      <c r="M25" s="290"/>
      <c r="N25" s="284"/>
      <c r="O25" s="284"/>
      <c r="P25" s="139"/>
    </row>
    <row r="26" spans="2:16" ht="23.25" customHeight="1">
      <c r="B26" s="138"/>
      <c r="C26" s="284"/>
      <c r="D26" s="285"/>
      <c r="E26" s="441"/>
      <c r="F26" s="442"/>
      <c r="G26" s="284"/>
      <c r="H26" s="290"/>
      <c r="I26" s="290"/>
      <c r="J26" s="293">
        <f t="shared" si="1"/>
        <v>0</v>
      </c>
      <c r="K26" s="291"/>
      <c r="L26" s="296">
        <f t="shared" si="0"/>
        <v>0</v>
      </c>
      <c r="M26" s="290"/>
      <c r="N26" s="284"/>
      <c r="O26" s="284"/>
      <c r="P26" s="139"/>
    </row>
    <row r="27" spans="2:16" ht="23.25" customHeight="1">
      <c r="B27" s="138"/>
      <c r="C27" s="284"/>
      <c r="D27" s="285"/>
      <c r="E27" s="441"/>
      <c r="F27" s="442"/>
      <c r="G27" s="284"/>
      <c r="H27" s="290"/>
      <c r="I27" s="290"/>
      <c r="J27" s="293">
        <f t="shared" si="1"/>
        <v>0</v>
      </c>
      <c r="K27" s="291"/>
      <c r="L27" s="296">
        <f t="shared" si="0"/>
        <v>0</v>
      </c>
      <c r="M27" s="290"/>
      <c r="N27" s="284"/>
      <c r="O27" s="284"/>
      <c r="P27" s="139"/>
    </row>
    <row r="28" spans="2:16" ht="23.25" customHeight="1">
      <c r="B28" s="138"/>
      <c r="C28" s="284"/>
      <c r="D28" s="285"/>
      <c r="E28" s="441"/>
      <c r="F28" s="442"/>
      <c r="G28" s="284"/>
      <c r="H28" s="290"/>
      <c r="I28" s="290"/>
      <c r="J28" s="293">
        <f t="shared" si="1"/>
        <v>0</v>
      </c>
      <c r="K28" s="291"/>
      <c r="L28" s="296">
        <f t="shared" si="0"/>
        <v>0</v>
      </c>
      <c r="M28" s="290"/>
      <c r="N28" s="284"/>
      <c r="O28" s="284"/>
      <c r="P28" s="139"/>
    </row>
    <row r="29" spans="2:16" ht="23.25" customHeight="1">
      <c r="B29" s="138"/>
      <c r="C29" s="284"/>
      <c r="D29" s="285"/>
      <c r="E29" s="441"/>
      <c r="F29" s="442"/>
      <c r="G29" s="284"/>
      <c r="H29" s="290"/>
      <c r="I29" s="290"/>
      <c r="J29" s="293">
        <f t="shared" si="1"/>
        <v>0</v>
      </c>
      <c r="K29" s="291"/>
      <c r="L29" s="296">
        <f t="shared" si="0"/>
        <v>0</v>
      </c>
      <c r="M29" s="290"/>
      <c r="N29" s="284"/>
      <c r="O29" s="284"/>
      <c r="P29" s="139"/>
    </row>
    <row r="30" spans="2:16" ht="23.25" customHeight="1">
      <c r="B30" s="138"/>
      <c r="C30" s="284"/>
      <c r="D30" s="285"/>
      <c r="E30" s="441"/>
      <c r="F30" s="442"/>
      <c r="G30" s="284"/>
      <c r="H30" s="290"/>
      <c r="I30" s="290"/>
      <c r="J30" s="293">
        <f t="shared" si="1"/>
        <v>0</v>
      </c>
      <c r="K30" s="291"/>
      <c r="L30" s="296">
        <f t="shared" si="0"/>
        <v>0</v>
      </c>
      <c r="M30" s="290"/>
      <c r="N30" s="284"/>
      <c r="O30" s="284"/>
      <c r="P30" s="139"/>
    </row>
    <row r="31" spans="2:16" ht="23.25" customHeight="1">
      <c r="B31" s="138"/>
      <c r="C31" s="284"/>
      <c r="D31" s="285"/>
      <c r="E31" s="441"/>
      <c r="F31" s="442"/>
      <c r="G31" s="284"/>
      <c r="H31" s="290"/>
      <c r="I31" s="290"/>
      <c r="J31" s="293">
        <f t="shared" si="1"/>
        <v>0</v>
      </c>
      <c r="K31" s="291"/>
      <c r="L31" s="296">
        <f t="shared" si="0"/>
        <v>0</v>
      </c>
      <c r="M31" s="290"/>
      <c r="N31" s="284"/>
      <c r="O31" s="284"/>
      <c r="P31" s="139"/>
    </row>
    <row r="32" spans="2:16" ht="23.25" customHeight="1">
      <c r="B32" s="138"/>
      <c r="C32" s="284"/>
      <c r="D32" s="285"/>
      <c r="E32" s="441"/>
      <c r="F32" s="442"/>
      <c r="G32" s="284"/>
      <c r="H32" s="290"/>
      <c r="I32" s="290"/>
      <c r="J32" s="293">
        <f t="shared" si="1"/>
        <v>0</v>
      </c>
      <c r="K32" s="291"/>
      <c r="L32" s="296">
        <f t="shared" si="0"/>
        <v>0</v>
      </c>
      <c r="M32" s="290"/>
      <c r="N32" s="284"/>
      <c r="O32" s="284"/>
      <c r="P32" s="139"/>
    </row>
    <row r="33" spans="2:16" ht="23.25" customHeight="1">
      <c r="B33" s="138"/>
      <c r="C33" s="284"/>
      <c r="D33" s="285"/>
      <c r="E33" s="441"/>
      <c r="F33" s="442"/>
      <c r="G33" s="284"/>
      <c r="H33" s="290"/>
      <c r="I33" s="290"/>
      <c r="J33" s="293">
        <f aca="true" t="shared" si="2" ref="J33:J48">(I33-H33)</f>
        <v>0</v>
      </c>
      <c r="K33" s="291"/>
      <c r="L33" s="296">
        <f aca="true" t="shared" si="3" ref="L33:L48">(J33*1440)-K33</f>
        <v>0</v>
      </c>
      <c r="M33" s="290"/>
      <c r="N33" s="284"/>
      <c r="O33" s="284"/>
      <c r="P33" s="139"/>
    </row>
    <row r="34" spans="2:16" ht="23.25" customHeight="1">
      <c r="B34" s="138"/>
      <c r="C34" s="284"/>
      <c r="D34" s="285"/>
      <c r="E34" s="441"/>
      <c r="F34" s="442"/>
      <c r="G34" s="284"/>
      <c r="H34" s="290"/>
      <c r="I34" s="290"/>
      <c r="J34" s="293">
        <f t="shared" si="2"/>
        <v>0</v>
      </c>
      <c r="K34" s="291"/>
      <c r="L34" s="296">
        <f t="shared" si="3"/>
        <v>0</v>
      </c>
      <c r="M34" s="290"/>
      <c r="N34" s="284"/>
      <c r="O34" s="284"/>
      <c r="P34" s="139"/>
    </row>
    <row r="35" spans="2:16" ht="23.25" customHeight="1">
      <c r="B35" s="138"/>
      <c r="C35" s="284"/>
      <c r="D35" s="285"/>
      <c r="E35" s="441"/>
      <c r="F35" s="442"/>
      <c r="G35" s="284"/>
      <c r="H35" s="290"/>
      <c r="I35" s="290"/>
      <c r="J35" s="293">
        <f t="shared" si="2"/>
        <v>0</v>
      </c>
      <c r="K35" s="291"/>
      <c r="L35" s="296">
        <f t="shared" si="3"/>
        <v>0</v>
      </c>
      <c r="M35" s="290"/>
      <c r="N35" s="284"/>
      <c r="O35" s="284"/>
      <c r="P35" s="139"/>
    </row>
    <row r="36" spans="2:16" ht="23.25" customHeight="1">
      <c r="B36" s="138"/>
      <c r="C36" s="284"/>
      <c r="D36" s="285"/>
      <c r="E36" s="441"/>
      <c r="F36" s="442"/>
      <c r="G36" s="284"/>
      <c r="H36" s="290"/>
      <c r="I36" s="290"/>
      <c r="J36" s="293">
        <f t="shared" si="2"/>
        <v>0</v>
      </c>
      <c r="K36" s="291"/>
      <c r="L36" s="296">
        <f t="shared" si="3"/>
        <v>0</v>
      </c>
      <c r="M36" s="290"/>
      <c r="N36" s="284"/>
      <c r="O36" s="284"/>
      <c r="P36" s="139"/>
    </row>
    <row r="37" spans="2:16" ht="23.25" customHeight="1">
      <c r="B37" s="138"/>
      <c r="C37" s="284"/>
      <c r="D37" s="285"/>
      <c r="E37" s="441"/>
      <c r="F37" s="442"/>
      <c r="G37" s="284"/>
      <c r="H37" s="290"/>
      <c r="I37" s="290"/>
      <c r="J37" s="293">
        <f t="shared" si="2"/>
        <v>0</v>
      </c>
      <c r="K37" s="291"/>
      <c r="L37" s="296">
        <f t="shared" si="3"/>
        <v>0</v>
      </c>
      <c r="M37" s="290"/>
      <c r="N37" s="284"/>
      <c r="O37" s="284"/>
      <c r="P37" s="139"/>
    </row>
    <row r="38" spans="2:16" ht="23.25" customHeight="1">
      <c r="B38" s="138"/>
      <c r="C38" s="284"/>
      <c r="D38" s="285"/>
      <c r="E38" s="441"/>
      <c r="F38" s="442"/>
      <c r="G38" s="284"/>
      <c r="H38" s="290"/>
      <c r="I38" s="290"/>
      <c r="J38" s="293">
        <f t="shared" si="2"/>
        <v>0</v>
      </c>
      <c r="K38" s="291"/>
      <c r="L38" s="296">
        <f t="shared" si="3"/>
        <v>0</v>
      </c>
      <c r="M38" s="290"/>
      <c r="N38" s="284"/>
      <c r="O38" s="284"/>
      <c r="P38" s="139"/>
    </row>
    <row r="39" spans="2:16" ht="23.25" customHeight="1">
      <c r="B39" s="138"/>
      <c r="C39" s="284"/>
      <c r="D39" s="285"/>
      <c r="E39" s="441"/>
      <c r="F39" s="442"/>
      <c r="G39" s="284"/>
      <c r="H39" s="290"/>
      <c r="I39" s="290"/>
      <c r="J39" s="293">
        <f t="shared" si="2"/>
        <v>0</v>
      </c>
      <c r="K39" s="291"/>
      <c r="L39" s="296">
        <f t="shared" si="3"/>
        <v>0</v>
      </c>
      <c r="M39" s="290"/>
      <c r="N39" s="284"/>
      <c r="O39" s="284"/>
      <c r="P39" s="139"/>
    </row>
    <row r="40" spans="2:16" ht="23.25" customHeight="1">
      <c r="B40" s="138"/>
      <c r="C40" s="284"/>
      <c r="D40" s="285"/>
      <c r="E40" s="441"/>
      <c r="F40" s="442"/>
      <c r="G40" s="284"/>
      <c r="H40" s="290"/>
      <c r="I40" s="290"/>
      <c r="J40" s="293">
        <f t="shared" si="2"/>
        <v>0</v>
      </c>
      <c r="K40" s="291"/>
      <c r="L40" s="296">
        <f t="shared" si="3"/>
        <v>0</v>
      </c>
      <c r="M40" s="290"/>
      <c r="N40" s="284"/>
      <c r="O40" s="284"/>
      <c r="P40" s="139"/>
    </row>
    <row r="41" spans="2:16" ht="23.25" customHeight="1">
      <c r="B41" s="138"/>
      <c r="C41" s="284"/>
      <c r="D41" s="285"/>
      <c r="E41" s="441"/>
      <c r="F41" s="442"/>
      <c r="G41" s="284"/>
      <c r="H41" s="290"/>
      <c r="I41" s="290"/>
      <c r="J41" s="293">
        <f t="shared" si="2"/>
        <v>0</v>
      </c>
      <c r="K41" s="291"/>
      <c r="L41" s="296">
        <f t="shared" si="3"/>
        <v>0</v>
      </c>
      <c r="M41" s="290"/>
      <c r="N41" s="284"/>
      <c r="O41" s="284"/>
      <c r="P41" s="139"/>
    </row>
    <row r="42" spans="2:16" ht="23.25" customHeight="1">
      <c r="B42" s="138"/>
      <c r="C42" s="284"/>
      <c r="D42" s="285"/>
      <c r="E42" s="441"/>
      <c r="F42" s="442"/>
      <c r="G42" s="284"/>
      <c r="H42" s="290"/>
      <c r="I42" s="290"/>
      <c r="J42" s="293">
        <f t="shared" si="2"/>
        <v>0</v>
      </c>
      <c r="K42" s="291"/>
      <c r="L42" s="296">
        <f t="shared" si="3"/>
        <v>0</v>
      </c>
      <c r="M42" s="290"/>
      <c r="N42" s="284"/>
      <c r="O42" s="284"/>
      <c r="P42" s="139"/>
    </row>
    <row r="43" spans="2:16" ht="23.25" customHeight="1">
      <c r="B43" s="138"/>
      <c r="C43" s="284"/>
      <c r="D43" s="285"/>
      <c r="E43" s="441"/>
      <c r="F43" s="442"/>
      <c r="G43" s="284"/>
      <c r="H43" s="290"/>
      <c r="I43" s="290"/>
      <c r="J43" s="293">
        <f t="shared" si="2"/>
        <v>0</v>
      </c>
      <c r="K43" s="291"/>
      <c r="L43" s="296">
        <f t="shared" si="3"/>
        <v>0</v>
      </c>
      <c r="M43" s="290"/>
      <c r="N43" s="284"/>
      <c r="O43" s="284"/>
      <c r="P43" s="139"/>
    </row>
    <row r="44" spans="2:16" ht="23.25" customHeight="1">
      <c r="B44" s="138"/>
      <c r="C44" s="284"/>
      <c r="D44" s="285"/>
      <c r="E44" s="441"/>
      <c r="F44" s="442"/>
      <c r="G44" s="284"/>
      <c r="H44" s="290"/>
      <c r="I44" s="290"/>
      <c r="J44" s="293">
        <f t="shared" si="2"/>
        <v>0</v>
      </c>
      <c r="K44" s="291"/>
      <c r="L44" s="296">
        <f t="shared" si="3"/>
        <v>0</v>
      </c>
      <c r="M44" s="290"/>
      <c r="N44" s="284"/>
      <c r="O44" s="284"/>
      <c r="P44" s="139"/>
    </row>
    <row r="45" spans="2:16" ht="23.25" customHeight="1">
      <c r="B45" s="138"/>
      <c r="C45" s="284"/>
      <c r="D45" s="285"/>
      <c r="E45" s="441"/>
      <c r="F45" s="442"/>
      <c r="G45" s="284"/>
      <c r="H45" s="290"/>
      <c r="I45" s="290"/>
      <c r="J45" s="293">
        <f t="shared" si="2"/>
        <v>0</v>
      </c>
      <c r="K45" s="291"/>
      <c r="L45" s="296">
        <f t="shared" si="3"/>
        <v>0</v>
      </c>
      <c r="M45" s="290"/>
      <c r="N45" s="284"/>
      <c r="O45" s="284"/>
      <c r="P45" s="139"/>
    </row>
    <row r="46" spans="2:16" ht="23.25" customHeight="1">
      <c r="B46" s="138"/>
      <c r="C46" s="284"/>
      <c r="D46" s="285"/>
      <c r="E46" s="441"/>
      <c r="F46" s="442"/>
      <c r="G46" s="284"/>
      <c r="H46" s="290"/>
      <c r="I46" s="290"/>
      <c r="J46" s="293">
        <f t="shared" si="2"/>
        <v>0</v>
      </c>
      <c r="K46" s="291"/>
      <c r="L46" s="296">
        <f t="shared" si="3"/>
        <v>0</v>
      </c>
      <c r="M46" s="290"/>
      <c r="N46" s="284"/>
      <c r="O46" s="284"/>
      <c r="P46" s="139"/>
    </row>
    <row r="47" spans="2:16" ht="23.25" customHeight="1">
      <c r="B47" s="138"/>
      <c r="C47" s="284"/>
      <c r="D47" s="285"/>
      <c r="E47" s="441"/>
      <c r="F47" s="442"/>
      <c r="G47" s="284"/>
      <c r="H47" s="290"/>
      <c r="I47" s="290"/>
      <c r="J47" s="293">
        <f t="shared" si="2"/>
        <v>0</v>
      </c>
      <c r="K47" s="291"/>
      <c r="L47" s="296">
        <f t="shared" si="3"/>
        <v>0</v>
      </c>
      <c r="M47" s="290"/>
      <c r="N47" s="284"/>
      <c r="O47" s="284"/>
      <c r="P47" s="139"/>
    </row>
    <row r="48" spans="2:16" ht="23.25" customHeight="1">
      <c r="B48" s="138"/>
      <c r="C48" s="284"/>
      <c r="D48" s="285"/>
      <c r="E48" s="441"/>
      <c r="F48" s="442"/>
      <c r="G48" s="284"/>
      <c r="H48" s="290"/>
      <c r="I48" s="290"/>
      <c r="J48" s="293">
        <f t="shared" si="2"/>
        <v>0</v>
      </c>
      <c r="K48" s="291"/>
      <c r="L48" s="296">
        <f t="shared" si="3"/>
        <v>0</v>
      </c>
      <c r="M48" s="290"/>
      <c r="N48" s="284"/>
      <c r="O48" s="284"/>
      <c r="P48" s="139"/>
    </row>
    <row r="49" spans="2:16" ht="23.25" customHeight="1">
      <c r="B49" s="138"/>
      <c r="C49" s="284"/>
      <c r="D49" s="285"/>
      <c r="E49" s="441"/>
      <c r="F49" s="442"/>
      <c r="G49" s="284"/>
      <c r="H49" s="290"/>
      <c r="I49" s="290"/>
      <c r="J49" s="293">
        <f aca="true" t="shared" si="4" ref="J49:J58">(I49-H49)</f>
        <v>0</v>
      </c>
      <c r="K49" s="291"/>
      <c r="L49" s="296">
        <f aca="true" t="shared" si="5" ref="L49:L58">(J49*1440)-K49</f>
        <v>0</v>
      </c>
      <c r="M49" s="290"/>
      <c r="N49" s="284"/>
      <c r="O49" s="284"/>
      <c r="P49" s="139"/>
    </row>
    <row r="50" spans="2:16" ht="23.25" customHeight="1">
      <c r="B50" s="138"/>
      <c r="C50" s="284"/>
      <c r="D50" s="285"/>
      <c r="E50" s="441"/>
      <c r="F50" s="442"/>
      <c r="G50" s="284"/>
      <c r="H50" s="290"/>
      <c r="I50" s="290"/>
      <c r="J50" s="293">
        <f t="shared" si="4"/>
        <v>0</v>
      </c>
      <c r="K50" s="291"/>
      <c r="L50" s="296">
        <f t="shared" si="5"/>
        <v>0</v>
      </c>
      <c r="M50" s="290"/>
      <c r="N50" s="284"/>
      <c r="O50" s="284"/>
      <c r="P50" s="139"/>
    </row>
    <row r="51" spans="2:16" ht="23.25" customHeight="1">
      <c r="B51" s="138"/>
      <c r="C51" s="284"/>
      <c r="D51" s="285"/>
      <c r="E51" s="441"/>
      <c r="F51" s="442"/>
      <c r="G51" s="284"/>
      <c r="H51" s="290"/>
      <c r="I51" s="290"/>
      <c r="J51" s="293">
        <f t="shared" si="4"/>
        <v>0</v>
      </c>
      <c r="K51" s="291"/>
      <c r="L51" s="296">
        <f t="shared" si="5"/>
        <v>0</v>
      </c>
      <c r="M51" s="290"/>
      <c r="N51" s="284"/>
      <c r="O51" s="284"/>
      <c r="P51" s="139"/>
    </row>
    <row r="52" spans="2:16" ht="23.25" customHeight="1">
      <c r="B52" s="138"/>
      <c r="C52" s="284"/>
      <c r="D52" s="285"/>
      <c r="E52" s="441"/>
      <c r="F52" s="442"/>
      <c r="G52" s="284"/>
      <c r="H52" s="290"/>
      <c r="I52" s="290"/>
      <c r="J52" s="293">
        <f t="shared" si="4"/>
        <v>0</v>
      </c>
      <c r="K52" s="291"/>
      <c r="L52" s="296">
        <f t="shared" si="5"/>
        <v>0</v>
      </c>
      <c r="M52" s="290"/>
      <c r="N52" s="284"/>
      <c r="O52" s="284"/>
      <c r="P52" s="139"/>
    </row>
    <row r="53" spans="2:16" ht="23.25" customHeight="1">
      <c r="B53" s="138"/>
      <c r="C53" s="284"/>
      <c r="D53" s="285"/>
      <c r="E53" s="441"/>
      <c r="F53" s="442"/>
      <c r="G53" s="284"/>
      <c r="H53" s="290"/>
      <c r="I53" s="290"/>
      <c r="J53" s="293">
        <f t="shared" si="4"/>
        <v>0</v>
      </c>
      <c r="K53" s="291"/>
      <c r="L53" s="296">
        <f t="shared" si="5"/>
        <v>0</v>
      </c>
      <c r="M53" s="290"/>
      <c r="N53" s="284"/>
      <c r="O53" s="284"/>
      <c r="P53" s="139"/>
    </row>
    <row r="54" spans="2:16" ht="23.25" customHeight="1">
      <c r="B54" s="138"/>
      <c r="C54" s="284"/>
      <c r="D54" s="284"/>
      <c r="E54" s="441"/>
      <c r="F54" s="442"/>
      <c r="G54" s="284"/>
      <c r="H54" s="290"/>
      <c r="I54" s="290"/>
      <c r="J54" s="293">
        <f t="shared" si="4"/>
        <v>0</v>
      </c>
      <c r="K54" s="291"/>
      <c r="L54" s="296">
        <f t="shared" si="5"/>
        <v>0</v>
      </c>
      <c r="M54" s="290"/>
      <c r="N54" s="284"/>
      <c r="O54" s="284"/>
      <c r="P54" s="139"/>
    </row>
    <row r="55" spans="2:16" ht="23.25" customHeight="1">
      <c r="B55" s="138"/>
      <c r="C55" s="284"/>
      <c r="D55" s="284"/>
      <c r="E55" s="441"/>
      <c r="F55" s="442"/>
      <c r="G55" s="284"/>
      <c r="H55" s="290"/>
      <c r="I55" s="290"/>
      <c r="J55" s="293">
        <f t="shared" si="4"/>
        <v>0</v>
      </c>
      <c r="K55" s="291"/>
      <c r="L55" s="296">
        <f t="shared" si="5"/>
        <v>0</v>
      </c>
      <c r="M55" s="290"/>
      <c r="N55" s="284"/>
      <c r="O55" s="284"/>
      <c r="P55" s="139"/>
    </row>
    <row r="56" spans="2:16" ht="23.25" customHeight="1">
      <c r="B56" s="138"/>
      <c r="C56" s="284"/>
      <c r="D56" s="284"/>
      <c r="E56" s="441"/>
      <c r="F56" s="442"/>
      <c r="G56" s="284"/>
      <c r="H56" s="290"/>
      <c r="I56" s="290"/>
      <c r="J56" s="293">
        <f t="shared" si="4"/>
        <v>0</v>
      </c>
      <c r="K56" s="291"/>
      <c r="L56" s="296">
        <f t="shared" si="5"/>
        <v>0</v>
      </c>
      <c r="M56" s="290"/>
      <c r="N56" s="284"/>
      <c r="O56" s="284"/>
      <c r="P56" s="139"/>
    </row>
    <row r="57" spans="2:16" ht="23.25" customHeight="1">
      <c r="B57" s="138"/>
      <c r="C57" s="284"/>
      <c r="D57" s="284"/>
      <c r="E57" s="441"/>
      <c r="F57" s="442"/>
      <c r="G57" s="284"/>
      <c r="H57" s="290"/>
      <c r="I57" s="290"/>
      <c r="J57" s="293">
        <f t="shared" si="4"/>
        <v>0</v>
      </c>
      <c r="K57" s="291"/>
      <c r="L57" s="296">
        <f t="shared" si="5"/>
        <v>0</v>
      </c>
      <c r="M57" s="290"/>
      <c r="N57" s="284"/>
      <c r="O57" s="284"/>
      <c r="P57" s="139"/>
    </row>
    <row r="58" spans="2:16" ht="21.75" customHeight="1">
      <c r="B58" s="138"/>
      <c r="C58" s="284"/>
      <c r="D58" s="284"/>
      <c r="E58" s="441"/>
      <c r="F58" s="442"/>
      <c r="G58" s="284"/>
      <c r="H58" s="290"/>
      <c r="I58" s="290"/>
      <c r="J58" s="293">
        <f t="shared" si="4"/>
        <v>0</v>
      </c>
      <c r="K58" s="291"/>
      <c r="L58" s="296">
        <f t="shared" si="5"/>
        <v>0</v>
      </c>
      <c r="M58" s="290"/>
      <c r="N58" s="284"/>
      <c r="O58" s="284"/>
      <c r="P58" s="139"/>
    </row>
    <row r="59" spans="2:16" ht="18.75" customHeight="1" thickBot="1">
      <c r="B59" s="150"/>
      <c r="C59" s="151"/>
      <c r="D59" s="151"/>
      <c r="E59" s="151"/>
      <c r="F59" s="151"/>
      <c r="G59" s="151"/>
      <c r="H59" s="151"/>
      <c r="I59" s="151"/>
      <c r="J59" s="151"/>
      <c r="K59" s="151"/>
      <c r="L59" s="151"/>
      <c r="M59" s="151"/>
      <c r="N59" s="151"/>
      <c r="O59" s="151"/>
      <c r="P59" s="152"/>
    </row>
    <row r="60" spans="3:15" ht="16.5" thickTop="1">
      <c r="C60" s="56"/>
      <c r="D60" s="56"/>
      <c r="G60" s="56"/>
      <c r="H60" s="56"/>
      <c r="I60" s="56"/>
      <c r="J60" s="56"/>
      <c r="K60" s="56"/>
      <c r="L60" s="56"/>
      <c r="M60" s="56"/>
      <c r="N60" s="56"/>
      <c r="O60" s="56"/>
    </row>
    <row r="61" spans="3:15" ht="15.75" hidden="1">
      <c r="C61" s="56"/>
      <c r="D61" s="56"/>
      <c r="G61" s="56"/>
      <c r="H61" s="56"/>
      <c r="I61" s="56"/>
      <c r="J61" s="56"/>
      <c r="K61" s="56"/>
      <c r="L61" s="56"/>
      <c r="M61" s="56"/>
      <c r="N61" s="56"/>
      <c r="O61" s="56"/>
    </row>
    <row r="62" spans="3:15" ht="15.75" hidden="1">
      <c r="C62" s="56"/>
      <c r="D62" s="56"/>
      <c r="G62" s="56"/>
      <c r="H62" s="56"/>
      <c r="I62" s="56"/>
      <c r="J62" s="56"/>
      <c r="K62" s="56"/>
      <c r="L62" s="56"/>
      <c r="M62" s="56"/>
      <c r="N62" s="56"/>
      <c r="O62" s="56"/>
    </row>
    <row r="63" ht="15.75"/>
    <row r="64" ht="15.75"/>
    <row r="65" ht="15.75"/>
    <row r="66" ht="15.75"/>
    <row r="67" ht="15.75"/>
    <row r="68" ht="15.75"/>
    <row r="69" ht="15.75"/>
  </sheetData>
  <sheetProtection sheet="1" objects="1" scenarios="1"/>
  <mergeCells count="4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7:F57"/>
    <mergeCell ref="E58:F58"/>
    <mergeCell ref="E51:F51"/>
    <mergeCell ref="E52:F52"/>
    <mergeCell ref="E53:F53"/>
    <mergeCell ref="E54:F54"/>
    <mergeCell ref="E55:F55"/>
    <mergeCell ref="E56:F56"/>
  </mergeCells>
  <printOptions horizontalCentered="1"/>
  <pageMargins left="0.3937007874015748" right="0.3937007874015748" top="0.25" bottom="0.31" header="0.23" footer="0.1968503937007874"/>
  <pageSetup firstPageNumber="1" useFirstPageNumber="1" fitToHeight="1" fitToWidth="1" horizontalDpi="300" verticalDpi="300" orientation="landscape" paperSize="9" scale="45"/>
  <headerFooter alignWithMargins="0">
    <oddFooter>&amp;L&amp;"Arial,Standaard"&amp;8&amp;F   &amp;D</oddFooter>
  </headerFooter>
  <drawing r:id="rId1"/>
</worksheet>
</file>

<file path=xl/worksheets/sheet7.xml><?xml version="1.0" encoding="utf-8"?>
<worksheet xmlns="http://schemas.openxmlformats.org/spreadsheetml/2006/main" xmlns:r="http://schemas.openxmlformats.org/officeDocument/2006/relationships">
  <sheetPr codeName="Blad6">
    <pageSetUpPr fitToPage="1"/>
  </sheetPr>
  <dimension ref="B1:M114"/>
  <sheetViews>
    <sheetView showGridLines="0" showZeros="0" zoomScale="75" zoomScaleNormal="75" zoomScalePageLayoutView="0" workbookViewId="0" topLeftCell="A1">
      <pane ySplit="13" topLeftCell="A23" activePane="bottomLeft" state="frozen"/>
      <selection pane="topLeft" activeCell="C13" sqref="C13:L112"/>
      <selection pane="bottomLeft" activeCell="C13" sqref="C13:L112"/>
    </sheetView>
  </sheetViews>
  <sheetFormatPr defaultColWidth="0" defaultRowHeight="15.75" zeroHeight="1"/>
  <cols>
    <col min="1" max="2" width="2.625" style="5" customWidth="1"/>
    <col min="3" max="3" width="5.875" style="5" customWidth="1"/>
    <col min="4" max="4" width="40.625" style="2" customWidth="1"/>
    <col min="5" max="5" width="24.125" style="2" customWidth="1"/>
    <col min="6" max="6" width="14.125" style="5" customWidth="1"/>
    <col min="7" max="7" width="10.625" style="5" customWidth="1"/>
    <col min="8" max="8" width="10.875" style="5" customWidth="1"/>
    <col min="9" max="9" width="12.625" style="5" customWidth="1"/>
    <col min="10" max="11" width="2.625" style="5" customWidth="1"/>
    <col min="12" max="13" width="16.125" style="5" hidden="1" customWidth="1"/>
    <col min="14" max="16384" width="2.625" style="5" hidden="1" customWidth="1"/>
  </cols>
  <sheetData>
    <row r="1" spans="4:5" ht="16.5" thickBot="1">
      <c r="D1" s="5"/>
      <c r="E1" s="5"/>
    </row>
    <row r="2" spans="2:10" ht="16.5" thickTop="1">
      <c r="B2" s="77">
        <f>takenlijst!B2</f>
        <v>0</v>
      </c>
      <c r="C2" s="78"/>
      <c r="D2" s="78"/>
      <c r="E2" s="78"/>
      <c r="F2" s="78"/>
      <c r="G2" s="78"/>
      <c r="H2" s="78"/>
      <c r="I2" s="78"/>
      <c r="J2" s="101">
        <f>takenlijst!N2</f>
        <v>0</v>
      </c>
    </row>
    <row r="3" spans="2:10" ht="15.75">
      <c r="B3" s="79"/>
      <c r="C3" s="2"/>
      <c r="F3" s="2"/>
      <c r="G3" s="2"/>
      <c r="H3" s="2"/>
      <c r="I3" s="2"/>
      <c r="J3" s="119"/>
    </row>
    <row r="4" spans="2:10" ht="18">
      <c r="B4" s="79"/>
      <c r="C4" s="2"/>
      <c r="D4" s="31" t="s">
        <v>0</v>
      </c>
      <c r="E4" s="112">
        <f>takenlijst!$E$3</f>
        <v>0</v>
      </c>
      <c r="F4" s="28"/>
      <c r="G4" s="24"/>
      <c r="H4" s="2"/>
      <c r="I4" s="2"/>
      <c r="J4" s="81"/>
    </row>
    <row r="5" spans="2:10" ht="18">
      <c r="B5" s="79"/>
      <c r="C5" s="2"/>
      <c r="D5" s="31" t="s">
        <v>1</v>
      </c>
      <c r="E5" s="113">
        <f>takenlijst!$E$4</f>
        <v>0</v>
      </c>
      <c r="F5" s="28"/>
      <c r="G5" s="24"/>
      <c r="H5" s="2"/>
      <c r="I5" s="2"/>
      <c r="J5" s="81"/>
    </row>
    <row r="6" spans="2:10" ht="18">
      <c r="B6" s="79"/>
      <c r="C6" s="2"/>
      <c r="D6" s="31" t="s">
        <v>2</v>
      </c>
      <c r="E6" s="114">
        <f>takenlijst!$E$5</f>
        <v>0</v>
      </c>
      <c r="F6" s="28"/>
      <c r="G6" s="24"/>
      <c r="H6" s="2"/>
      <c r="I6" s="2"/>
      <c r="J6" s="81"/>
    </row>
    <row r="7" spans="2:10" ht="18">
      <c r="B7" s="79"/>
      <c r="C7" s="2"/>
      <c r="D7" s="31" t="s">
        <v>3</v>
      </c>
      <c r="E7" s="115">
        <f>takenlijst!$E$6</f>
        <v>0</v>
      </c>
      <c r="F7" s="28"/>
      <c r="G7" s="24"/>
      <c r="H7" s="2"/>
      <c r="I7" s="2"/>
      <c r="J7" s="81"/>
    </row>
    <row r="8" spans="2:10" ht="18">
      <c r="B8" s="79"/>
      <c r="C8" s="1"/>
      <c r="F8" s="2"/>
      <c r="G8" s="2"/>
      <c r="H8" s="2"/>
      <c r="I8" s="30"/>
      <c r="J8" s="81"/>
    </row>
    <row r="9" spans="2:12" s="202" customFormat="1" ht="19.5">
      <c r="B9" s="197"/>
      <c r="C9" s="6" t="s">
        <v>44</v>
      </c>
      <c r="D9" s="198"/>
      <c r="E9" s="198"/>
      <c r="F9" s="198"/>
      <c r="G9" s="128"/>
      <c r="H9" s="128"/>
      <c r="I9" s="198"/>
      <c r="J9" s="199"/>
      <c r="K9" s="201"/>
      <c r="L9" s="201"/>
    </row>
    <row r="10" spans="2:12" s="202" customFormat="1" ht="19.5">
      <c r="B10" s="197"/>
      <c r="C10" s="6" t="s">
        <v>84</v>
      </c>
      <c r="D10" s="198"/>
      <c r="E10" s="198"/>
      <c r="F10" s="198"/>
      <c r="G10" s="128"/>
      <c r="H10" s="128"/>
      <c r="I10" s="198"/>
      <c r="J10" s="199"/>
      <c r="K10" s="201"/>
      <c r="L10" s="201"/>
    </row>
    <row r="11" spans="2:12" ht="18">
      <c r="B11" s="95"/>
      <c r="C11" s="97"/>
      <c r="D11" s="97"/>
      <c r="E11" s="97"/>
      <c r="F11" s="97"/>
      <c r="G11" s="98"/>
      <c r="H11" s="98"/>
      <c r="I11" s="99"/>
      <c r="J11" s="118"/>
      <c r="K11" s="28"/>
      <c r="L11" s="24"/>
    </row>
    <row r="12" spans="2:13" ht="18">
      <c r="B12" s="79"/>
      <c r="C12" s="26"/>
      <c r="F12" s="30"/>
      <c r="G12" s="4">
        <f>+takenlijst!J4</f>
        <v>0</v>
      </c>
      <c r="H12" s="2"/>
      <c r="I12" s="2"/>
      <c r="J12" s="81"/>
      <c r="L12" s="35" t="s">
        <v>85</v>
      </c>
      <c r="M12" s="7"/>
    </row>
    <row r="13" spans="2:13" s="12" customFormat="1" ht="15.75">
      <c r="B13" s="85"/>
      <c r="C13" s="91" t="s">
        <v>6</v>
      </c>
      <c r="D13" s="92" t="s">
        <v>7</v>
      </c>
      <c r="E13" s="93"/>
      <c r="F13" s="91" t="s">
        <v>12</v>
      </c>
      <c r="G13" s="91" t="s">
        <v>86</v>
      </c>
      <c r="H13" s="91" t="s">
        <v>87</v>
      </c>
      <c r="I13" s="91" t="s">
        <v>88</v>
      </c>
      <c r="J13" s="181"/>
      <c r="L13" s="36" t="s">
        <v>89</v>
      </c>
      <c r="M13" s="36" t="s">
        <v>90</v>
      </c>
    </row>
    <row r="14" spans="2:13" ht="18" customHeight="1">
      <c r="B14" s="79"/>
      <c r="C14" s="279">
        <f>waarnemingsresultaten!C13</f>
        <v>0</v>
      </c>
      <c r="D14" s="445">
        <f>waarnemingsresultaten!D13</f>
        <v>0</v>
      </c>
      <c r="E14" s="446"/>
      <c r="F14" s="16">
        <f>waarnemingsresultaten!G13</f>
        <v>0</v>
      </c>
      <c r="G14" s="312">
        <f>IF(waarnemingsresultaten!AP13&gt;0,waarnemingsresultaten!AP13,0)</f>
        <v>6.71875</v>
      </c>
      <c r="H14" s="18" t="e">
        <f>IF(G14&gt;0,G14/F14,0)</f>
        <v>#DIV/0!</v>
      </c>
      <c r="I14" s="25" t="e">
        <f>IF(H14=0,F14*$H$113,G14)</f>
        <v>#DIV/0!</v>
      </c>
      <c r="J14" s="81"/>
      <c r="L14" s="297">
        <f>IF(G14&gt;0,F14*tachtigtwintig!I14,0)</f>
        <v>0</v>
      </c>
      <c r="M14" s="297">
        <f>waarnemingsresultaten!AP13*tachtigtwintig!I14</f>
        <v>0</v>
      </c>
    </row>
    <row r="15" spans="2:13" ht="18" customHeight="1">
      <c r="B15" s="79"/>
      <c r="C15" s="279">
        <f>waarnemingsresultaten!C14</f>
        <v>0</v>
      </c>
      <c r="D15" s="445">
        <f>waarnemingsresultaten!D14</f>
        <v>0</v>
      </c>
      <c r="E15" s="446"/>
      <c r="F15" s="16">
        <f>waarnemingsresultaten!G14</f>
        <v>0</v>
      </c>
      <c r="G15" s="312">
        <f>IF(waarnemingsresultaten!AP14&gt;0,waarnemingsresultaten!AP14,0)</f>
        <v>10.055555555555555</v>
      </c>
      <c r="H15" s="18" t="e">
        <f aca="true" t="shared" si="0" ref="H15:H78">IF(G15&gt;0,G15/F15,0)</f>
        <v>#DIV/0!</v>
      </c>
      <c r="I15" s="25" t="e">
        <f aca="true" t="shared" si="1" ref="I15:I78">IF(H15=0,F15*$H$113,G15)</f>
        <v>#DIV/0!</v>
      </c>
      <c r="J15" s="81"/>
      <c r="L15" s="297">
        <f>IF(G15&gt;0,F15*tachtigtwintig!I15,0)</f>
        <v>0</v>
      </c>
      <c r="M15" s="297">
        <f>waarnemingsresultaten!AP14*tachtigtwintig!I15</f>
        <v>0</v>
      </c>
    </row>
    <row r="16" spans="2:13" ht="18" customHeight="1">
      <c r="B16" s="79"/>
      <c r="C16" s="279">
        <f>waarnemingsresultaten!C15</f>
        <v>0</v>
      </c>
      <c r="D16" s="445">
        <f>waarnemingsresultaten!D15</f>
        <v>0</v>
      </c>
      <c r="E16" s="446"/>
      <c r="F16" s="16">
        <f>waarnemingsresultaten!G15</f>
        <v>0</v>
      </c>
      <c r="G16" s="312">
        <f>IF(waarnemingsresultaten!AP15&gt;0,waarnemingsresultaten!AP15,0)</f>
        <v>2.4375</v>
      </c>
      <c r="H16" s="18" t="e">
        <f t="shared" si="0"/>
        <v>#DIV/0!</v>
      </c>
      <c r="I16" s="25" t="e">
        <f t="shared" si="1"/>
        <v>#DIV/0!</v>
      </c>
      <c r="J16" s="81"/>
      <c r="L16" s="297">
        <f>IF(G16&gt;0,F16*tachtigtwintig!I16,0)</f>
        <v>0</v>
      </c>
      <c r="M16" s="297">
        <f>waarnemingsresultaten!AP15*tachtigtwintig!I16</f>
        <v>0</v>
      </c>
    </row>
    <row r="17" spans="2:13" ht="18" customHeight="1">
      <c r="B17" s="79"/>
      <c r="C17" s="279">
        <f>waarnemingsresultaten!C16</f>
        <v>0</v>
      </c>
      <c r="D17" s="445">
        <f>waarnemingsresultaten!D16</f>
        <v>0</v>
      </c>
      <c r="E17" s="446"/>
      <c r="F17" s="16">
        <f>waarnemingsresultaten!G16</f>
        <v>0</v>
      </c>
      <c r="G17" s="312">
        <f>IF(waarnemingsresultaten!AP16&gt;0,waarnemingsresultaten!AP16,0)</f>
        <v>0</v>
      </c>
      <c r="H17" s="18">
        <f t="shared" si="0"/>
        <v>0</v>
      </c>
      <c r="I17" s="25">
        <f t="shared" si="1"/>
        <v>0</v>
      </c>
      <c r="J17" s="81"/>
      <c r="L17" s="297">
        <f>IF(G17&gt;0,F17*tachtigtwintig!I17,0)</f>
        <v>0</v>
      </c>
      <c r="M17" s="297">
        <f>waarnemingsresultaten!AP16*tachtigtwintig!I17</f>
        <v>0</v>
      </c>
    </row>
    <row r="18" spans="2:13" ht="18" customHeight="1">
      <c r="B18" s="79"/>
      <c r="C18" s="279">
        <f>waarnemingsresultaten!C17</f>
        <v>0</v>
      </c>
      <c r="D18" s="445">
        <f>waarnemingsresultaten!D17</f>
        <v>0</v>
      </c>
      <c r="E18" s="446"/>
      <c r="F18" s="16">
        <f>waarnemingsresultaten!G17</f>
        <v>0</v>
      </c>
      <c r="G18" s="312">
        <f>IF(waarnemingsresultaten!AP17&gt;0,waarnemingsresultaten!AP17,0)</f>
        <v>1.6470588235294117</v>
      </c>
      <c r="H18" s="18" t="e">
        <f t="shared" si="0"/>
        <v>#DIV/0!</v>
      </c>
      <c r="I18" s="25" t="e">
        <f t="shared" si="1"/>
        <v>#DIV/0!</v>
      </c>
      <c r="J18" s="81"/>
      <c r="L18" s="297">
        <f>IF(G18&gt;0,F18*tachtigtwintig!I18,0)</f>
        <v>0</v>
      </c>
      <c r="M18" s="297">
        <f>waarnemingsresultaten!AP17*tachtigtwintig!I18</f>
        <v>0</v>
      </c>
    </row>
    <row r="19" spans="2:13" ht="18" customHeight="1">
      <c r="B19" s="79"/>
      <c r="C19" s="279">
        <f>waarnemingsresultaten!C18</f>
        <v>0</v>
      </c>
      <c r="D19" s="445">
        <f>waarnemingsresultaten!D18</f>
        <v>0</v>
      </c>
      <c r="E19" s="446"/>
      <c r="F19" s="16">
        <f>waarnemingsresultaten!G18</f>
        <v>0</v>
      </c>
      <c r="G19" s="312">
        <f>IF(waarnemingsresultaten!AP18&gt;0,waarnemingsresultaten!AP18,0)</f>
        <v>3.3461538461538463</v>
      </c>
      <c r="H19" s="18" t="e">
        <f t="shared" si="0"/>
        <v>#DIV/0!</v>
      </c>
      <c r="I19" s="25" t="e">
        <f t="shared" si="1"/>
        <v>#DIV/0!</v>
      </c>
      <c r="J19" s="81"/>
      <c r="L19" s="297">
        <f>IF(G19&gt;0,F19*tachtigtwintig!I19,0)</f>
        <v>0</v>
      </c>
      <c r="M19" s="297">
        <f>waarnemingsresultaten!AP18*tachtigtwintig!I19</f>
        <v>0</v>
      </c>
    </row>
    <row r="20" spans="2:13" ht="18" customHeight="1">
      <c r="B20" s="79"/>
      <c r="C20" s="279">
        <f>waarnemingsresultaten!C19</f>
        <v>0</v>
      </c>
      <c r="D20" s="445" t="str">
        <f>waarnemingsresultaten!D19</f>
        <v>Beantwoorden mail</v>
      </c>
      <c r="E20" s="446"/>
      <c r="F20" s="16">
        <f>waarnemingsresultaten!G19</f>
        <v>2</v>
      </c>
      <c r="G20" s="312">
        <f>IF(waarnemingsresultaten!AP19&gt;0,waarnemingsresultaten!AP19,0)</f>
        <v>0</v>
      </c>
      <c r="H20" s="18">
        <f t="shared" si="0"/>
        <v>0</v>
      </c>
      <c r="I20" s="25">
        <f t="shared" si="1"/>
        <v>0.02408437566726229</v>
      </c>
      <c r="J20" s="81"/>
      <c r="L20" s="297">
        <f>IF(G20&gt;0,F20*tachtigtwintig!I20,0)</f>
        <v>0</v>
      </c>
      <c r="M20" s="297">
        <f>waarnemingsresultaten!AP19*tachtigtwintig!I20</f>
        <v>0</v>
      </c>
    </row>
    <row r="21" spans="2:13" ht="18" customHeight="1">
      <c r="B21" s="79"/>
      <c r="C21" s="279">
        <f>waarnemingsresultaten!C20</f>
        <v>0</v>
      </c>
      <c r="D21" s="445">
        <f>waarnemingsresultaten!D20</f>
        <v>0</v>
      </c>
      <c r="E21" s="446"/>
      <c r="F21" s="16">
        <f>waarnemingsresultaten!G20</f>
        <v>0</v>
      </c>
      <c r="G21" s="312">
        <f>IF(waarnemingsresultaten!AP20&gt;0,waarnemingsresultaten!AP20,0)</f>
        <v>6.95</v>
      </c>
      <c r="H21" s="18" t="e">
        <f t="shared" si="0"/>
        <v>#DIV/0!</v>
      </c>
      <c r="I21" s="25" t="e">
        <f t="shared" si="1"/>
        <v>#DIV/0!</v>
      </c>
      <c r="J21" s="81"/>
      <c r="L21" s="297">
        <f>IF(G21&gt;0,F21*tachtigtwintig!I21,0)</f>
        <v>0</v>
      </c>
      <c r="M21" s="297">
        <f>waarnemingsresultaten!AP20*tachtigtwintig!I21</f>
        <v>0</v>
      </c>
    </row>
    <row r="22" spans="2:13" ht="18" customHeight="1">
      <c r="B22" s="79"/>
      <c r="C22" s="279">
        <f>waarnemingsresultaten!C21</f>
        <v>0</v>
      </c>
      <c r="D22" s="445">
        <f>waarnemingsresultaten!D21</f>
        <v>0</v>
      </c>
      <c r="E22" s="446"/>
      <c r="F22" s="16">
        <f>waarnemingsresultaten!G21</f>
        <v>0</v>
      </c>
      <c r="G22" s="312">
        <f>IF(waarnemingsresultaten!AP21&gt;0,waarnemingsresultaten!AP21,0)</f>
        <v>0</v>
      </c>
      <c r="H22" s="18">
        <f t="shared" si="0"/>
        <v>0</v>
      </c>
      <c r="I22" s="25">
        <f t="shared" si="1"/>
        <v>0</v>
      </c>
      <c r="J22" s="81"/>
      <c r="L22" s="297">
        <f>IF(G22&gt;0,F22*tachtigtwintig!I22,0)</f>
        <v>0</v>
      </c>
      <c r="M22" s="297">
        <f>waarnemingsresultaten!AP21*tachtigtwintig!I22</f>
        <v>0</v>
      </c>
    </row>
    <row r="23" spans="2:13" ht="18" customHeight="1">
      <c r="B23" s="79"/>
      <c r="C23" s="279">
        <f>waarnemingsresultaten!C22</f>
        <v>0</v>
      </c>
      <c r="D23" s="445">
        <f>waarnemingsresultaten!D22</f>
        <v>0</v>
      </c>
      <c r="E23" s="446"/>
      <c r="F23" s="16">
        <f>waarnemingsresultaten!G22</f>
        <v>0</v>
      </c>
      <c r="G23" s="312">
        <f>IF(waarnemingsresultaten!AP22&gt;0,waarnemingsresultaten!AP22,0)</f>
        <v>0</v>
      </c>
      <c r="H23" s="18">
        <f t="shared" si="0"/>
        <v>0</v>
      </c>
      <c r="I23" s="25">
        <f t="shared" si="1"/>
        <v>0</v>
      </c>
      <c r="J23" s="81"/>
      <c r="L23" s="297">
        <f>IF(G23&gt;0,F23*tachtigtwintig!I23,0)</f>
        <v>0</v>
      </c>
      <c r="M23" s="297">
        <f>waarnemingsresultaten!AP22*tachtigtwintig!I23</f>
        <v>0</v>
      </c>
    </row>
    <row r="24" spans="2:13" ht="18" customHeight="1">
      <c r="B24" s="79"/>
      <c r="C24" s="279">
        <f>waarnemingsresultaten!C23</f>
        <v>0</v>
      </c>
      <c r="D24" s="445" t="str">
        <f>waarnemingsresultaten!D23</f>
        <v>Houden van functioneringsgesprek</v>
      </c>
      <c r="E24" s="446"/>
      <c r="F24" s="16">
        <f>waarnemingsresultaten!G23</f>
        <v>120</v>
      </c>
      <c r="G24" s="312">
        <f>IF(waarnemingsresultaten!AP23&gt;0,waarnemingsresultaten!AP23,0)</f>
        <v>1.3222222222222222</v>
      </c>
      <c r="H24" s="18">
        <f t="shared" si="0"/>
        <v>0.011018518518518518</v>
      </c>
      <c r="I24" s="25">
        <f t="shared" si="1"/>
        <v>1.3222222222222222</v>
      </c>
      <c r="J24" s="81"/>
      <c r="L24" s="297">
        <f>IF(G24&gt;0,F24*tachtigtwintig!I24,0)</f>
        <v>34.41682600382409</v>
      </c>
      <c r="M24" s="297">
        <f>waarnemingsresultaten!AP23*tachtigtwintig!I24</f>
        <v>0.3792224346717655</v>
      </c>
    </row>
    <row r="25" spans="2:13" ht="18" customHeight="1">
      <c r="B25" s="79"/>
      <c r="C25" s="279">
        <f>waarnemingsresultaten!C24</f>
        <v>0</v>
      </c>
      <c r="D25" s="445" t="str">
        <f>waarnemingsresultaten!D24</f>
        <v>Declaratieproces</v>
      </c>
      <c r="E25" s="446"/>
      <c r="F25" s="16">
        <f>waarnemingsresultaten!G24</f>
        <v>0</v>
      </c>
      <c r="G25" s="312">
        <f>IF(waarnemingsresultaten!AP24&gt;0,waarnemingsresultaten!AP24,0)</f>
        <v>0.5</v>
      </c>
      <c r="H25" s="18" t="e">
        <f t="shared" si="0"/>
        <v>#DIV/0!</v>
      </c>
      <c r="I25" s="25" t="e">
        <f t="shared" si="1"/>
        <v>#DIV/0!</v>
      </c>
      <c r="J25" s="81"/>
      <c r="L25" s="297">
        <f>IF(G25&gt;0,F25*tachtigtwintig!I25,0)</f>
        <v>0</v>
      </c>
      <c r="M25" s="297">
        <f>waarnemingsresultaten!AP24*tachtigtwintig!I25</f>
        <v>0</v>
      </c>
    </row>
    <row r="26" spans="2:13" ht="18" customHeight="1">
      <c r="B26" s="79"/>
      <c r="C26" s="279">
        <f>waarnemingsresultaten!C25</f>
        <v>0</v>
      </c>
      <c r="D26" s="445" t="str">
        <f>waarnemingsresultaten!D25</f>
        <v>P&amp;O</v>
      </c>
      <c r="E26" s="446"/>
      <c r="F26" s="16">
        <f>waarnemingsresultaten!G25</f>
        <v>0</v>
      </c>
      <c r="G26" s="312">
        <f>IF(waarnemingsresultaten!AP25&gt;0,waarnemingsresultaten!AP25,0)</f>
        <v>0</v>
      </c>
      <c r="H26" s="18">
        <f t="shared" si="0"/>
        <v>0</v>
      </c>
      <c r="I26" s="25">
        <f t="shared" si="1"/>
        <v>0</v>
      </c>
      <c r="J26" s="81"/>
      <c r="L26" s="297">
        <f>IF(G26&gt;0,F26*tachtigtwintig!I26,0)</f>
        <v>0</v>
      </c>
      <c r="M26" s="297">
        <f>waarnemingsresultaten!AP25*tachtigtwintig!I26</f>
        <v>0</v>
      </c>
    </row>
    <row r="27" spans="2:13" ht="18" customHeight="1">
      <c r="B27" s="79"/>
      <c r="C27" s="279">
        <f>waarnemingsresultaten!C26</f>
        <v>0</v>
      </c>
      <c r="D27" s="445" t="str">
        <f>waarnemingsresultaten!D26</f>
        <v>Verwerken retourinformatie</v>
      </c>
      <c r="E27" s="446"/>
      <c r="F27" s="16">
        <f>waarnemingsresultaten!G26</f>
        <v>60</v>
      </c>
      <c r="G27" s="312">
        <f>IF(waarnemingsresultaten!AP26&gt;0,waarnemingsresultaten!AP26,0)</f>
        <v>0.5</v>
      </c>
      <c r="H27" s="18">
        <f t="shared" si="0"/>
        <v>0.008333333333333333</v>
      </c>
      <c r="I27" s="25">
        <f t="shared" si="1"/>
        <v>0.5</v>
      </c>
      <c r="J27" s="81"/>
      <c r="L27" s="297">
        <f>IF(G27&gt;0,F27*tachtigtwintig!I27,0)</f>
        <v>27.906976744186046</v>
      </c>
      <c r="M27" s="297">
        <f>waarnemingsresultaten!AP26*tachtigtwintig!I27</f>
        <v>0.23255813953488372</v>
      </c>
    </row>
    <row r="28" spans="2:13" ht="18" customHeight="1">
      <c r="B28" s="79"/>
      <c r="C28" s="279">
        <f>waarnemingsresultaten!C27</f>
        <v>0</v>
      </c>
      <c r="D28" s="445">
        <f>waarnemingsresultaten!D27</f>
        <v>0</v>
      </c>
      <c r="E28" s="446"/>
      <c r="F28" s="16">
        <f>waarnemingsresultaten!G27</f>
        <v>0</v>
      </c>
      <c r="G28" s="312">
        <f>IF(waarnemingsresultaten!AP27&gt;0,waarnemingsresultaten!AP27,0)</f>
        <v>0</v>
      </c>
      <c r="H28" s="18">
        <f t="shared" si="0"/>
        <v>0</v>
      </c>
      <c r="I28" s="25">
        <f t="shared" si="1"/>
        <v>0</v>
      </c>
      <c r="J28" s="81"/>
      <c r="L28" s="297">
        <f>IF(G28&gt;0,F28*tachtigtwintig!I28,0)</f>
        <v>0</v>
      </c>
      <c r="M28" s="297">
        <f>waarnemingsresultaten!AP27*tachtigtwintig!I28</f>
        <v>0</v>
      </c>
    </row>
    <row r="29" spans="2:13" ht="18" customHeight="1">
      <c r="B29" s="79"/>
      <c r="C29" s="279">
        <f>waarnemingsresultaten!C28</f>
        <v>0</v>
      </c>
      <c r="D29" s="445">
        <f>waarnemingsresultaten!D28</f>
        <v>0</v>
      </c>
      <c r="E29" s="446"/>
      <c r="F29" s="16">
        <f>waarnemingsresultaten!G28</f>
        <v>0</v>
      </c>
      <c r="G29" s="312">
        <f>IF(waarnemingsresultaten!AP28&gt;0,waarnemingsresultaten!AP28,0)</f>
        <v>0</v>
      </c>
      <c r="H29" s="18">
        <f t="shared" si="0"/>
        <v>0</v>
      </c>
      <c r="I29" s="25">
        <f t="shared" si="1"/>
        <v>0</v>
      </c>
      <c r="J29" s="81"/>
      <c r="L29" s="297">
        <f>IF(G29&gt;0,F29*tachtigtwintig!I29,0)</f>
        <v>0</v>
      </c>
      <c r="M29" s="297">
        <f>waarnemingsresultaten!AP28*tachtigtwintig!I29</f>
        <v>0</v>
      </c>
    </row>
    <row r="30" spans="2:13" ht="18" customHeight="1">
      <c r="B30" s="79"/>
      <c r="C30" s="279">
        <f>waarnemingsresultaten!C29</f>
        <v>0</v>
      </c>
      <c r="D30" s="445">
        <f>waarnemingsresultaten!D29</f>
        <v>0</v>
      </c>
      <c r="E30" s="446"/>
      <c r="F30" s="16">
        <f>waarnemingsresultaten!G29</f>
        <v>0</v>
      </c>
      <c r="G30" s="312">
        <f>IF(waarnemingsresultaten!AP29&gt;0,waarnemingsresultaten!AP29,0)</f>
        <v>0.5</v>
      </c>
      <c r="H30" s="18" t="e">
        <f t="shared" si="0"/>
        <v>#DIV/0!</v>
      </c>
      <c r="I30" s="25" t="e">
        <f t="shared" si="1"/>
        <v>#DIV/0!</v>
      </c>
      <c r="J30" s="81"/>
      <c r="L30" s="297">
        <f>IF(G30&gt;0,F30*tachtigtwintig!I30,0)</f>
        <v>0</v>
      </c>
      <c r="M30" s="297">
        <f>waarnemingsresultaten!AP29*tachtigtwintig!I30</f>
        <v>0</v>
      </c>
    </row>
    <row r="31" spans="2:13" ht="18" customHeight="1">
      <c r="B31" s="79"/>
      <c r="C31" s="279">
        <f>waarnemingsresultaten!C30</f>
        <v>0</v>
      </c>
      <c r="D31" s="445" t="str">
        <f>waarnemingsresultaten!D30</f>
        <v>Debiteurenbeheer</v>
      </c>
      <c r="E31" s="446"/>
      <c r="F31" s="16">
        <f>waarnemingsresultaten!G30</f>
        <v>30</v>
      </c>
      <c r="G31" s="312">
        <f>IF(waarnemingsresultaten!AP30&gt;0,waarnemingsresultaten!AP30,0)</f>
        <v>0.5</v>
      </c>
      <c r="H31" s="18">
        <f t="shared" si="0"/>
        <v>0.016666666666666666</v>
      </c>
      <c r="I31" s="25">
        <f t="shared" si="1"/>
        <v>0.5</v>
      </c>
      <c r="J31" s="81"/>
      <c r="L31" s="297">
        <f>IF(G31&gt;0,F31*tachtigtwintig!I31,0)</f>
        <v>30</v>
      </c>
      <c r="M31" s="297">
        <f>waarnemingsresultaten!AP30*tachtigtwintig!I31</f>
        <v>0.5</v>
      </c>
    </row>
    <row r="32" spans="2:13" ht="18" customHeight="1">
      <c r="B32" s="79"/>
      <c r="C32" s="279">
        <f>waarnemingsresultaten!C31</f>
        <v>0</v>
      </c>
      <c r="D32" s="445">
        <f>waarnemingsresultaten!D31</f>
        <v>0</v>
      </c>
      <c r="E32" s="446"/>
      <c r="F32" s="16">
        <f>waarnemingsresultaten!G31</f>
        <v>0</v>
      </c>
      <c r="G32" s="312">
        <f>IF(waarnemingsresultaten!AP31&gt;0,waarnemingsresultaten!AP31,0)</f>
        <v>0</v>
      </c>
      <c r="H32" s="18">
        <f t="shared" si="0"/>
        <v>0</v>
      </c>
      <c r="I32" s="25">
        <f t="shared" si="1"/>
        <v>0</v>
      </c>
      <c r="J32" s="81"/>
      <c r="L32" s="297">
        <f>IF(G32&gt;0,F32*tachtigtwintig!I32,0)</f>
        <v>0</v>
      </c>
      <c r="M32" s="297">
        <f>waarnemingsresultaten!AP31*tachtigtwintig!I32</f>
        <v>0</v>
      </c>
    </row>
    <row r="33" spans="2:13" ht="18" customHeight="1">
      <c r="B33" s="79"/>
      <c r="C33" s="279">
        <f>waarnemingsresultaten!C32</f>
        <v>0</v>
      </c>
      <c r="D33" s="445">
        <f>waarnemingsresultaten!D32</f>
        <v>0</v>
      </c>
      <c r="E33" s="446"/>
      <c r="F33" s="16">
        <f>waarnemingsresultaten!G32</f>
        <v>0</v>
      </c>
      <c r="G33" s="312">
        <f>IF(waarnemingsresultaten!AP32&gt;0,waarnemingsresultaten!AP32,0)</f>
        <v>0</v>
      </c>
      <c r="H33" s="18">
        <f t="shared" si="0"/>
        <v>0</v>
      </c>
      <c r="I33" s="25">
        <f t="shared" si="1"/>
        <v>0</v>
      </c>
      <c r="J33" s="81"/>
      <c r="L33" s="297">
        <f>IF(G33&gt;0,F33*tachtigtwintig!I33,0)</f>
        <v>0</v>
      </c>
      <c r="M33" s="297">
        <f>waarnemingsresultaten!AP32*tachtigtwintig!I33</f>
        <v>0</v>
      </c>
    </row>
    <row r="34" spans="2:13" ht="18" customHeight="1">
      <c r="B34" s="79"/>
      <c r="C34" s="279">
        <f>waarnemingsresultaten!C33</f>
        <v>0</v>
      </c>
      <c r="D34" s="445" t="str">
        <f>waarnemingsresultaten!D33</f>
        <v>Beoordelingsgesprekken</v>
      </c>
      <c r="E34" s="446"/>
      <c r="F34" s="16">
        <f>waarnemingsresultaten!G33</f>
        <v>120</v>
      </c>
      <c r="G34" s="312">
        <f>IF(waarnemingsresultaten!AP33&gt;0,waarnemingsresultaten!AP33,0)</f>
        <v>0</v>
      </c>
      <c r="H34" s="18">
        <f t="shared" si="0"/>
        <v>0</v>
      </c>
      <c r="I34" s="25">
        <f t="shared" si="1"/>
        <v>1.4450625400357373</v>
      </c>
      <c r="J34" s="81"/>
      <c r="L34" s="297">
        <f>IF(G34&gt;0,F34*tachtigtwintig!I34,0)</f>
        <v>0</v>
      </c>
      <c r="M34" s="297">
        <f>waarnemingsresultaten!AP33*tachtigtwintig!I34</f>
        <v>0</v>
      </c>
    </row>
    <row r="35" spans="2:13" ht="18" customHeight="1">
      <c r="B35" s="79"/>
      <c r="C35" s="279">
        <f>waarnemingsresultaten!C34</f>
        <v>0</v>
      </c>
      <c r="D35" s="445">
        <f>waarnemingsresultaten!D34</f>
        <v>0</v>
      </c>
      <c r="E35" s="446"/>
      <c r="F35" s="16">
        <f>waarnemingsresultaten!G34</f>
        <v>0</v>
      </c>
      <c r="G35" s="312">
        <f>IF(waarnemingsresultaten!AP34&gt;0,waarnemingsresultaten!AP34,0)</f>
        <v>0</v>
      </c>
      <c r="H35" s="18">
        <f t="shared" si="0"/>
        <v>0</v>
      </c>
      <c r="I35" s="25">
        <f t="shared" si="1"/>
        <v>0</v>
      </c>
      <c r="J35" s="81"/>
      <c r="L35" s="297">
        <f>IF(G35&gt;0,F35*tachtigtwintig!I35,0)</f>
        <v>0</v>
      </c>
      <c r="M35" s="297">
        <f>waarnemingsresultaten!AP34*tachtigtwintig!I35</f>
        <v>0</v>
      </c>
    </row>
    <row r="36" spans="2:13" ht="18" customHeight="1">
      <c r="B36" s="79"/>
      <c r="C36" s="279">
        <f>waarnemingsresultaten!C35</f>
        <v>0</v>
      </c>
      <c r="D36" s="445">
        <f>waarnemingsresultaten!D35</f>
        <v>0</v>
      </c>
      <c r="E36" s="446"/>
      <c r="F36" s="16">
        <f>waarnemingsresultaten!G35</f>
        <v>0</v>
      </c>
      <c r="G36" s="312">
        <f>IF(waarnemingsresultaten!AP35&gt;0,waarnemingsresultaten!AP35,0)</f>
        <v>0</v>
      </c>
      <c r="H36" s="18">
        <f t="shared" si="0"/>
        <v>0</v>
      </c>
      <c r="I36" s="25">
        <f t="shared" si="1"/>
        <v>0</v>
      </c>
      <c r="J36" s="81"/>
      <c r="L36" s="297">
        <f>IF(G36&gt;0,F36*tachtigtwintig!I36,0)</f>
        <v>0</v>
      </c>
      <c r="M36" s="297">
        <f>waarnemingsresultaten!AP35*tachtigtwintig!I36</f>
        <v>0</v>
      </c>
    </row>
    <row r="37" spans="2:13" ht="18" customHeight="1">
      <c r="B37" s="79"/>
      <c r="C37" s="279">
        <f>waarnemingsresultaten!C36</f>
        <v>0</v>
      </c>
      <c r="D37" s="445">
        <f>waarnemingsresultaten!D36</f>
        <v>0</v>
      </c>
      <c r="E37" s="446"/>
      <c r="F37" s="16">
        <f>waarnemingsresultaten!G36</f>
        <v>0</v>
      </c>
      <c r="G37" s="312">
        <f>IF(waarnemingsresultaten!AP36&gt;0,waarnemingsresultaten!AP36,0)</f>
        <v>0</v>
      </c>
      <c r="H37" s="18">
        <f t="shared" si="0"/>
        <v>0</v>
      </c>
      <c r="I37" s="25">
        <f t="shared" si="1"/>
        <v>0</v>
      </c>
      <c r="J37" s="81"/>
      <c r="L37" s="297">
        <f>IF(G37&gt;0,F37*tachtigtwintig!I37,0)</f>
        <v>0</v>
      </c>
      <c r="M37" s="297">
        <f>waarnemingsresultaten!AP36*tachtigtwintig!I37</f>
        <v>0</v>
      </c>
    </row>
    <row r="38" spans="2:13" ht="18" customHeight="1">
      <c r="B38" s="79"/>
      <c r="C38" s="279">
        <f>waarnemingsresultaten!C37</f>
        <v>0</v>
      </c>
      <c r="D38" s="445">
        <f>waarnemingsresultaten!D37</f>
        <v>0</v>
      </c>
      <c r="E38" s="446"/>
      <c r="F38" s="16">
        <f>waarnemingsresultaten!G37</f>
        <v>0</v>
      </c>
      <c r="G38" s="312">
        <f>IF(waarnemingsresultaten!AP37&gt;0,waarnemingsresultaten!AP37,0)</f>
        <v>0</v>
      </c>
      <c r="H38" s="18">
        <f t="shared" si="0"/>
        <v>0</v>
      </c>
      <c r="I38" s="25">
        <f t="shared" si="1"/>
        <v>0</v>
      </c>
      <c r="J38" s="81"/>
      <c r="L38" s="297">
        <f>IF(G38&gt;0,F38*tachtigtwintig!I38,0)</f>
        <v>0</v>
      </c>
      <c r="M38" s="297">
        <f>waarnemingsresultaten!AP37*tachtigtwintig!I38</f>
        <v>0</v>
      </c>
    </row>
    <row r="39" spans="2:13" ht="18" customHeight="1">
      <c r="B39" s="79"/>
      <c r="C39" s="279">
        <f>waarnemingsresultaten!C38</f>
        <v>0</v>
      </c>
      <c r="D39" s="445">
        <f>waarnemingsresultaten!D38</f>
        <v>0</v>
      </c>
      <c r="E39" s="446"/>
      <c r="F39" s="16">
        <f>waarnemingsresultaten!G38</f>
        <v>0</v>
      </c>
      <c r="G39" s="312">
        <f>IF(waarnemingsresultaten!AP38&gt;0,waarnemingsresultaten!AP38,0)</f>
        <v>0</v>
      </c>
      <c r="H39" s="18">
        <f t="shared" si="0"/>
        <v>0</v>
      </c>
      <c r="I39" s="25">
        <f t="shared" si="1"/>
        <v>0</v>
      </c>
      <c r="J39" s="81"/>
      <c r="L39" s="297">
        <f>IF(G39&gt;0,F39*tachtigtwintig!I39,0)</f>
        <v>0</v>
      </c>
      <c r="M39" s="297">
        <f>waarnemingsresultaten!AP38*tachtigtwintig!I39</f>
        <v>0</v>
      </c>
    </row>
    <row r="40" spans="2:13" ht="18" customHeight="1">
      <c r="B40" s="79"/>
      <c r="C40" s="279">
        <f>waarnemingsresultaten!C39</f>
        <v>0</v>
      </c>
      <c r="D40" s="445">
        <f>waarnemingsresultaten!D39</f>
        <v>0</v>
      </c>
      <c r="E40" s="446"/>
      <c r="F40" s="16">
        <f>waarnemingsresultaten!G39</f>
        <v>0</v>
      </c>
      <c r="G40" s="312">
        <f>IF(waarnemingsresultaten!AP39&gt;0,waarnemingsresultaten!AP39,0)</f>
        <v>0</v>
      </c>
      <c r="H40" s="18">
        <f t="shared" si="0"/>
        <v>0</v>
      </c>
      <c r="I40" s="25">
        <f t="shared" si="1"/>
        <v>0</v>
      </c>
      <c r="J40" s="81"/>
      <c r="L40" s="297">
        <f>IF(G40&gt;0,F40*tachtigtwintig!I40,0)</f>
        <v>0</v>
      </c>
      <c r="M40" s="297">
        <f>waarnemingsresultaten!AP39*tachtigtwintig!I40</f>
        <v>0</v>
      </c>
    </row>
    <row r="41" spans="2:13" ht="18" customHeight="1">
      <c r="B41" s="79"/>
      <c r="C41" s="279">
        <f>waarnemingsresultaten!C40</f>
        <v>0</v>
      </c>
      <c r="D41" s="445" t="str">
        <f>waarnemingsresultaten!D40</f>
        <v>Wegwerken onvolledige declaraties</v>
      </c>
      <c r="E41" s="446"/>
      <c r="F41" s="16">
        <f>waarnemingsresultaten!G40</f>
        <v>60</v>
      </c>
      <c r="G41" s="312">
        <f>IF(waarnemingsresultaten!AP40&gt;0,waarnemingsresultaten!AP40,0)</f>
        <v>0</v>
      </c>
      <c r="H41" s="18">
        <f t="shared" si="0"/>
        <v>0</v>
      </c>
      <c r="I41" s="25">
        <f t="shared" si="1"/>
        <v>0.7225312700178687</v>
      </c>
      <c r="J41" s="81"/>
      <c r="L41" s="297">
        <f>IF(G41&gt;0,F41*tachtigtwintig!I41,0)</f>
        <v>0</v>
      </c>
      <c r="M41" s="297">
        <f>waarnemingsresultaten!AP40*tachtigtwintig!I41</f>
        <v>0</v>
      </c>
    </row>
    <row r="42" spans="2:13" ht="18" customHeight="1">
      <c r="B42" s="79"/>
      <c r="C42" s="279">
        <f>waarnemingsresultaten!C41</f>
        <v>0</v>
      </c>
      <c r="D42" s="445">
        <f>waarnemingsresultaten!D41</f>
        <v>0</v>
      </c>
      <c r="E42" s="446"/>
      <c r="F42" s="16">
        <f>waarnemingsresultaten!G41</f>
        <v>0</v>
      </c>
      <c r="G42" s="312">
        <f>IF(waarnemingsresultaten!AP41&gt;0,waarnemingsresultaten!AP41,0)</f>
        <v>0</v>
      </c>
      <c r="H42" s="18">
        <f t="shared" si="0"/>
        <v>0</v>
      </c>
      <c r="I42" s="25">
        <f t="shared" si="1"/>
        <v>0</v>
      </c>
      <c r="J42" s="81"/>
      <c r="L42" s="297">
        <f>IF(G42&gt;0,F42*tachtigtwintig!I42,0)</f>
        <v>0</v>
      </c>
      <c r="M42" s="297">
        <f>waarnemingsresultaten!AP41*tachtigtwintig!I42</f>
        <v>0</v>
      </c>
    </row>
    <row r="43" spans="2:13" ht="18" customHeight="1">
      <c r="B43" s="79"/>
      <c r="C43" s="279">
        <f>waarnemingsresultaten!C42</f>
        <v>0</v>
      </c>
      <c r="D43" s="445">
        <f>waarnemingsresultaten!D42</f>
        <v>0</v>
      </c>
      <c r="E43" s="446"/>
      <c r="F43" s="16">
        <f>waarnemingsresultaten!G42</f>
        <v>0</v>
      </c>
      <c r="G43" s="312">
        <f>IF(waarnemingsresultaten!AP42&gt;0,waarnemingsresultaten!AP42,0)</f>
        <v>0</v>
      </c>
      <c r="H43" s="18">
        <f t="shared" si="0"/>
        <v>0</v>
      </c>
      <c r="I43" s="25">
        <f t="shared" si="1"/>
        <v>0</v>
      </c>
      <c r="J43" s="81"/>
      <c r="L43" s="297">
        <f>IF(G43&gt;0,F43*tachtigtwintig!I43,0)</f>
        <v>0</v>
      </c>
      <c r="M43" s="297">
        <f>waarnemingsresultaten!AP42*tachtigtwintig!I43</f>
        <v>0</v>
      </c>
    </row>
    <row r="44" spans="2:13" ht="18" customHeight="1">
      <c r="B44" s="79"/>
      <c r="C44" s="279">
        <f>waarnemingsresultaten!C43</f>
        <v>0</v>
      </c>
      <c r="D44" s="445">
        <f>waarnemingsresultaten!D43</f>
        <v>0</v>
      </c>
      <c r="E44" s="446"/>
      <c r="F44" s="16">
        <f>waarnemingsresultaten!G43</f>
        <v>0</v>
      </c>
      <c r="G44" s="312">
        <f>IF(waarnemingsresultaten!AP43&gt;0,waarnemingsresultaten!AP43,0)</f>
        <v>0</v>
      </c>
      <c r="H44" s="18">
        <f t="shared" si="0"/>
        <v>0</v>
      </c>
      <c r="I44" s="25">
        <f t="shared" si="1"/>
        <v>0</v>
      </c>
      <c r="J44" s="81"/>
      <c r="L44" s="297">
        <f>IF(G44&gt;0,F44*tachtigtwintig!I44,0)</f>
        <v>0</v>
      </c>
      <c r="M44" s="297">
        <f>waarnemingsresultaten!AP43*tachtigtwintig!I44</f>
        <v>0</v>
      </c>
    </row>
    <row r="45" spans="2:13" ht="18" customHeight="1">
      <c r="B45" s="79"/>
      <c r="C45" s="279">
        <f>waarnemingsresultaten!C44</f>
        <v>0</v>
      </c>
      <c r="D45" s="445">
        <f>waarnemingsresultaten!D44</f>
        <v>0</v>
      </c>
      <c r="E45" s="446"/>
      <c r="F45" s="16">
        <f>waarnemingsresultaten!G44</f>
        <v>0</v>
      </c>
      <c r="G45" s="312">
        <f>IF(waarnemingsresultaten!AP44&gt;0,waarnemingsresultaten!AP44,0)</f>
        <v>0</v>
      </c>
      <c r="H45" s="18">
        <f t="shared" si="0"/>
        <v>0</v>
      </c>
      <c r="I45" s="25">
        <f t="shared" si="1"/>
        <v>0</v>
      </c>
      <c r="J45" s="81"/>
      <c r="L45" s="297">
        <f>IF(G45&gt;0,F45*tachtigtwintig!I45,0)</f>
        <v>0</v>
      </c>
      <c r="M45" s="297">
        <f>waarnemingsresultaten!AP44*tachtigtwintig!I45</f>
        <v>0</v>
      </c>
    </row>
    <row r="46" spans="2:13" ht="18" customHeight="1">
      <c r="B46" s="79"/>
      <c r="C46" s="279">
        <f>waarnemingsresultaten!C45</f>
        <v>0</v>
      </c>
      <c r="D46" s="445">
        <f>waarnemingsresultaten!D45</f>
        <v>0</v>
      </c>
      <c r="E46" s="446"/>
      <c r="F46" s="16">
        <f>waarnemingsresultaten!G45</f>
        <v>0</v>
      </c>
      <c r="G46" s="312">
        <f>IF(waarnemingsresultaten!AP45&gt;0,waarnemingsresultaten!AP45,0)</f>
        <v>0</v>
      </c>
      <c r="H46" s="18">
        <f t="shared" si="0"/>
        <v>0</v>
      </c>
      <c r="I46" s="25">
        <f t="shared" si="1"/>
        <v>0</v>
      </c>
      <c r="J46" s="81"/>
      <c r="L46" s="297">
        <f>IF(G46&gt;0,F46*tachtigtwintig!I46,0)</f>
        <v>0</v>
      </c>
      <c r="M46" s="297">
        <f>waarnemingsresultaten!AP45*tachtigtwintig!I46</f>
        <v>0</v>
      </c>
    </row>
    <row r="47" spans="2:13" ht="18" customHeight="1" hidden="1">
      <c r="B47" s="79"/>
      <c r="C47" s="279">
        <f>waarnemingsresultaten!C46</f>
        <v>0</v>
      </c>
      <c r="D47" s="445">
        <f>waarnemingsresultaten!D46</f>
        <v>0</v>
      </c>
      <c r="E47" s="446"/>
      <c r="F47" s="16">
        <f>waarnemingsresultaten!G46</f>
        <v>0</v>
      </c>
      <c r="G47" s="312">
        <f>IF(waarnemingsresultaten!AP46&gt;0,waarnemingsresultaten!AP46,0)</f>
        <v>0</v>
      </c>
      <c r="H47" s="18">
        <f t="shared" si="0"/>
        <v>0</v>
      </c>
      <c r="I47" s="25">
        <f t="shared" si="1"/>
        <v>0</v>
      </c>
      <c r="J47" s="81"/>
      <c r="L47" s="297">
        <f>IF(G47&gt;0,F47*tachtigtwintig!I47,0)</f>
        <v>0</v>
      </c>
      <c r="M47" s="297">
        <f>waarnemingsresultaten!AP46*tachtigtwintig!I47</f>
        <v>0</v>
      </c>
    </row>
    <row r="48" spans="2:13" ht="18" customHeight="1" hidden="1">
      <c r="B48" s="79"/>
      <c r="C48" s="279">
        <f>waarnemingsresultaten!C47</f>
        <v>0</v>
      </c>
      <c r="D48" s="445">
        <f>waarnemingsresultaten!D47</f>
        <v>0</v>
      </c>
      <c r="E48" s="446"/>
      <c r="F48" s="16">
        <f>waarnemingsresultaten!G47</f>
        <v>0</v>
      </c>
      <c r="G48" s="312">
        <f>IF(waarnemingsresultaten!AP47&gt;0,waarnemingsresultaten!AP47,0)</f>
        <v>0</v>
      </c>
      <c r="H48" s="18">
        <f t="shared" si="0"/>
        <v>0</v>
      </c>
      <c r="I48" s="25">
        <f t="shared" si="1"/>
        <v>0</v>
      </c>
      <c r="J48" s="81"/>
      <c r="L48" s="297">
        <f>IF(G48&gt;0,F48*tachtigtwintig!I48,0)</f>
        <v>0</v>
      </c>
      <c r="M48" s="297">
        <f>waarnemingsresultaten!AP47*tachtigtwintig!I48</f>
        <v>0</v>
      </c>
    </row>
    <row r="49" spans="2:13" ht="18" customHeight="1" hidden="1">
      <c r="B49" s="79"/>
      <c r="C49" s="279">
        <f>waarnemingsresultaten!C48</f>
        <v>0</v>
      </c>
      <c r="D49" s="445">
        <f>waarnemingsresultaten!D48</f>
        <v>0</v>
      </c>
      <c r="E49" s="446"/>
      <c r="F49" s="16">
        <f>waarnemingsresultaten!G48</f>
        <v>0</v>
      </c>
      <c r="G49" s="312">
        <f>IF(waarnemingsresultaten!AP48&gt;0,waarnemingsresultaten!AP48,0)</f>
        <v>0</v>
      </c>
      <c r="H49" s="18">
        <f t="shared" si="0"/>
        <v>0</v>
      </c>
      <c r="I49" s="25">
        <f t="shared" si="1"/>
        <v>0</v>
      </c>
      <c r="J49" s="81"/>
      <c r="L49" s="297">
        <f>IF(G49&gt;0,F49*tachtigtwintig!I49,0)</f>
        <v>0</v>
      </c>
      <c r="M49" s="297">
        <f>waarnemingsresultaten!AP48*tachtigtwintig!I49</f>
        <v>0</v>
      </c>
    </row>
    <row r="50" spans="2:13" ht="18" customHeight="1" hidden="1">
      <c r="B50" s="79"/>
      <c r="C50" s="279">
        <f>waarnemingsresultaten!C49</f>
        <v>0</v>
      </c>
      <c r="D50" s="445">
        <f>waarnemingsresultaten!D49</f>
        <v>0</v>
      </c>
      <c r="E50" s="446"/>
      <c r="F50" s="16">
        <f>waarnemingsresultaten!G49</f>
        <v>0</v>
      </c>
      <c r="G50" s="312">
        <f>IF(waarnemingsresultaten!AP49&gt;0,waarnemingsresultaten!AP49,0)</f>
        <v>0</v>
      </c>
      <c r="H50" s="18">
        <f t="shared" si="0"/>
        <v>0</v>
      </c>
      <c r="I50" s="25">
        <f t="shared" si="1"/>
        <v>0</v>
      </c>
      <c r="J50" s="81"/>
      <c r="L50" s="297">
        <f>IF(G50&gt;0,F50*tachtigtwintig!I50,0)</f>
        <v>0</v>
      </c>
      <c r="M50" s="297">
        <f>waarnemingsresultaten!AP49*tachtigtwintig!I50</f>
        <v>0</v>
      </c>
    </row>
    <row r="51" spans="2:13" ht="18" customHeight="1" hidden="1">
      <c r="B51" s="79"/>
      <c r="C51" s="279">
        <f>waarnemingsresultaten!C50</f>
        <v>0</v>
      </c>
      <c r="D51" s="445">
        <f>waarnemingsresultaten!D50</f>
        <v>0</v>
      </c>
      <c r="E51" s="446"/>
      <c r="F51" s="16">
        <f>waarnemingsresultaten!G50</f>
        <v>0</v>
      </c>
      <c r="G51" s="312">
        <f>IF(waarnemingsresultaten!AP50&gt;0,waarnemingsresultaten!AP50,0)</f>
        <v>0</v>
      </c>
      <c r="H51" s="18">
        <f t="shared" si="0"/>
        <v>0</v>
      </c>
      <c r="I51" s="25">
        <f t="shared" si="1"/>
        <v>0</v>
      </c>
      <c r="J51" s="81"/>
      <c r="L51" s="297">
        <f>IF(G51&gt;0,F51*tachtigtwintig!I51,0)</f>
        <v>0</v>
      </c>
      <c r="M51" s="297">
        <f>waarnemingsresultaten!AP50*tachtigtwintig!I51</f>
        <v>0</v>
      </c>
    </row>
    <row r="52" spans="2:13" ht="18" customHeight="1" hidden="1">
      <c r="B52" s="79"/>
      <c r="C52" s="279">
        <f>waarnemingsresultaten!C51</f>
        <v>0</v>
      </c>
      <c r="D52" s="445">
        <f>waarnemingsresultaten!D51</f>
        <v>0</v>
      </c>
      <c r="E52" s="446"/>
      <c r="F52" s="16">
        <f>waarnemingsresultaten!G51</f>
        <v>0</v>
      </c>
      <c r="G52" s="312">
        <f>IF(waarnemingsresultaten!AP51&gt;0,waarnemingsresultaten!AP51,0)</f>
        <v>0</v>
      </c>
      <c r="H52" s="18">
        <f t="shared" si="0"/>
        <v>0</v>
      </c>
      <c r="I52" s="25">
        <f t="shared" si="1"/>
        <v>0</v>
      </c>
      <c r="J52" s="81"/>
      <c r="L52" s="297">
        <f>IF(G52&gt;0,F52*tachtigtwintig!I52,0)</f>
        <v>0</v>
      </c>
      <c r="M52" s="297">
        <f>waarnemingsresultaten!AP51*tachtigtwintig!I52</f>
        <v>0</v>
      </c>
    </row>
    <row r="53" spans="2:13" ht="18" customHeight="1" hidden="1">
      <c r="B53" s="79"/>
      <c r="C53" s="279">
        <f>waarnemingsresultaten!C52</f>
        <v>0</v>
      </c>
      <c r="D53" s="445">
        <f>waarnemingsresultaten!D52</f>
        <v>0</v>
      </c>
      <c r="E53" s="446"/>
      <c r="F53" s="16">
        <f>waarnemingsresultaten!G52</f>
        <v>0</v>
      </c>
      <c r="G53" s="312">
        <f>IF(waarnemingsresultaten!AP52&gt;0,waarnemingsresultaten!AP52,0)</f>
        <v>0</v>
      </c>
      <c r="H53" s="18">
        <f t="shared" si="0"/>
        <v>0</v>
      </c>
      <c r="I53" s="25">
        <f t="shared" si="1"/>
        <v>0</v>
      </c>
      <c r="J53" s="81"/>
      <c r="L53" s="297">
        <f>IF(G53&gt;0,F53*tachtigtwintig!I53,0)</f>
        <v>0</v>
      </c>
      <c r="M53" s="297">
        <f>waarnemingsresultaten!AP52*tachtigtwintig!I53</f>
        <v>0</v>
      </c>
    </row>
    <row r="54" spans="2:13" ht="18" customHeight="1" hidden="1">
      <c r="B54" s="79"/>
      <c r="C54" s="279">
        <f>waarnemingsresultaten!C53</f>
        <v>0</v>
      </c>
      <c r="D54" s="445" t="str">
        <f>waarnemingsresultaten!D53</f>
        <v> </v>
      </c>
      <c r="E54" s="446"/>
      <c r="F54" s="16">
        <f>waarnemingsresultaten!G53</f>
        <v>0</v>
      </c>
      <c r="G54" s="312">
        <f>IF(waarnemingsresultaten!AP53&gt;0,waarnemingsresultaten!AP53,0)</f>
        <v>0</v>
      </c>
      <c r="H54" s="18">
        <f t="shared" si="0"/>
        <v>0</v>
      </c>
      <c r="I54" s="25">
        <f t="shared" si="1"/>
        <v>0</v>
      </c>
      <c r="J54" s="81"/>
      <c r="L54" s="297">
        <f>IF(G54&gt;0,F54*tachtigtwintig!I54,0)</f>
        <v>0</v>
      </c>
      <c r="M54" s="297">
        <f>waarnemingsresultaten!AP53*tachtigtwintig!I54</f>
        <v>0</v>
      </c>
    </row>
    <row r="55" spans="2:13" ht="18" customHeight="1" hidden="1">
      <c r="B55" s="79"/>
      <c r="C55" s="279">
        <f>waarnemingsresultaten!C54</f>
        <v>0</v>
      </c>
      <c r="D55" s="445">
        <f>waarnemingsresultaten!D54</f>
        <v>0</v>
      </c>
      <c r="E55" s="446"/>
      <c r="F55" s="16">
        <f>waarnemingsresultaten!G54</f>
        <v>0</v>
      </c>
      <c r="G55" s="312">
        <f>IF(waarnemingsresultaten!AP54&gt;0,waarnemingsresultaten!AP54,0)</f>
        <v>0</v>
      </c>
      <c r="H55" s="18">
        <f t="shared" si="0"/>
        <v>0</v>
      </c>
      <c r="I55" s="25">
        <f t="shared" si="1"/>
        <v>0</v>
      </c>
      <c r="J55" s="81"/>
      <c r="L55" s="297">
        <f>IF(G55&gt;0,F55*tachtigtwintig!I55,0)</f>
        <v>0</v>
      </c>
      <c r="M55" s="297">
        <f>waarnemingsresultaten!AP54*tachtigtwintig!I55</f>
        <v>0</v>
      </c>
    </row>
    <row r="56" spans="2:13" ht="18" customHeight="1" hidden="1">
      <c r="B56" s="79"/>
      <c r="C56" s="279">
        <f>waarnemingsresultaten!C55</f>
        <v>0</v>
      </c>
      <c r="D56" s="445">
        <f>waarnemingsresultaten!D55</f>
        <v>0</v>
      </c>
      <c r="E56" s="446"/>
      <c r="F56" s="16">
        <f>waarnemingsresultaten!G55</f>
        <v>0</v>
      </c>
      <c r="G56" s="312">
        <f>IF(waarnemingsresultaten!AP55&gt;0,waarnemingsresultaten!AP55,0)</f>
        <v>0</v>
      </c>
      <c r="H56" s="18">
        <f t="shared" si="0"/>
        <v>0</v>
      </c>
      <c r="I56" s="25">
        <f t="shared" si="1"/>
        <v>0</v>
      </c>
      <c r="J56" s="81"/>
      <c r="L56" s="297">
        <f>IF(G56&gt;0,F56*tachtigtwintig!I56,0)</f>
        <v>0</v>
      </c>
      <c r="M56" s="297">
        <f>waarnemingsresultaten!AP55*tachtigtwintig!I56</f>
        <v>0</v>
      </c>
    </row>
    <row r="57" spans="2:13" ht="18" customHeight="1" hidden="1">
      <c r="B57" s="79"/>
      <c r="C57" s="279">
        <f>waarnemingsresultaten!C56</f>
        <v>0</v>
      </c>
      <c r="D57" s="445">
        <f>waarnemingsresultaten!D56</f>
        <v>0</v>
      </c>
      <c r="E57" s="446"/>
      <c r="F57" s="16">
        <f>waarnemingsresultaten!G56</f>
        <v>0</v>
      </c>
      <c r="G57" s="312">
        <f>IF(waarnemingsresultaten!AP56&gt;0,waarnemingsresultaten!AP56,0)</f>
        <v>0</v>
      </c>
      <c r="H57" s="18">
        <f t="shared" si="0"/>
        <v>0</v>
      </c>
      <c r="I57" s="25">
        <f t="shared" si="1"/>
        <v>0</v>
      </c>
      <c r="J57" s="81"/>
      <c r="L57" s="297">
        <f>IF(G57&gt;0,F57*tachtigtwintig!I57,0)</f>
        <v>0</v>
      </c>
      <c r="M57" s="297">
        <f>waarnemingsresultaten!AP56*tachtigtwintig!I57</f>
        <v>0</v>
      </c>
    </row>
    <row r="58" spans="2:13" ht="18" customHeight="1" hidden="1">
      <c r="B58" s="79"/>
      <c r="C58" s="279">
        <f>waarnemingsresultaten!C57</f>
        <v>0</v>
      </c>
      <c r="D58" s="445">
        <f>waarnemingsresultaten!D57</f>
        <v>0</v>
      </c>
      <c r="E58" s="446"/>
      <c r="F58" s="16">
        <f>waarnemingsresultaten!G57</f>
        <v>0</v>
      </c>
      <c r="G58" s="312">
        <f>IF(waarnemingsresultaten!AP57&gt;0,waarnemingsresultaten!AP57,0)</f>
        <v>0</v>
      </c>
      <c r="H58" s="18">
        <f t="shared" si="0"/>
        <v>0</v>
      </c>
      <c r="I58" s="25">
        <f t="shared" si="1"/>
        <v>0</v>
      </c>
      <c r="J58" s="81"/>
      <c r="L58" s="297">
        <f>IF(G58&gt;0,F58*tachtigtwintig!I58,0)</f>
        <v>0</v>
      </c>
      <c r="M58" s="297">
        <f>waarnemingsresultaten!AP57*tachtigtwintig!I58</f>
        <v>0</v>
      </c>
    </row>
    <row r="59" spans="2:13" ht="18" customHeight="1" hidden="1">
      <c r="B59" s="79"/>
      <c r="C59" s="279">
        <f>waarnemingsresultaten!C58</f>
        <v>0</v>
      </c>
      <c r="D59" s="445">
        <f>waarnemingsresultaten!D58</f>
        <v>0</v>
      </c>
      <c r="E59" s="446"/>
      <c r="F59" s="16">
        <f>waarnemingsresultaten!G58</f>
        <v>0</v>
      </c>
      <c r="G59" s="312">
        <f>IF(waarnemingsresultaten!AP58&gt;0,waarnemingsresultaten!AP58,0)</f>
        <v>0</v>
      </c>
      <c r="H59" s="18">
        <f t="shared" si="0"/>
        <v>0</v>
      </c>
      <c r="I59" s="25">
        <f t="shared" si="1"/>
        <v>0</v>
      </c>
      <c r="J59" s="81"/>
      <c r="L59" s="297">
        <f>IF(G59&gt;0,F59*tachtigtwintig!I59,0)</f>
        <v>0</v>
      </c>
      <c r="M59" s="297">
        <f>waarnemingsresultaten!AP58*tachtigtwintig!I59</f>
        <v>0</v>
      </c>
    </row>
    <row r="60" spans="2:13" ht="18" customHeight="1" hidden="1">
      <c r="B60" s="79"/>
      <c r="C60" s="279">
        <f>waarnemingsresultaten!C59</f>
        <v>0</v>
      </c>
      <c r="D60" s="445">
        <f>waarnemingsresultaten!D59</f>
        <v>0</v>
      </c>
      <c r="E60" s="446"/>
      <c r="F60" s="16">
        <f>waarnemingsresultaten!G59</f>
        <v>0</v>
      </c>
      <c r="G60" s="312">
        <f>IF(waarnemingsresultaten!AP59&gt;0,waarnemingsresultaten!AP59,0)</f>
        <v>0</v>
      </c>
      <c r="H60" s="18">
        <f t="shared" si="0"/>
        <v>0</v>
      </c>
      <c r="I60" s="25">
        <f t="shared" si="1"/>
        <v>0</v>
      </c>
      <c r="J60" s="81"/>
      <c r="L60" s="297">
        <f>IF(G60&gt;0,F60*tachtigtwintig!I60,0)</f>
        <v>0</v>
      </c>
      <c r="M60" s="297">
        <f>waarnemingsresultaten!AP59*tachtigtwintig!I60</f>
        <v>0</v>
      </c>
    </row>
    <row r="61" spans="2:13" ht="18" customHeight="1" hidden="1">
      <c r="B61" s="79"/>
      <c r="C61" s="279">
        <f>waarnemingsresultaten!C60</f>
        <v>0</v>
      </c>
      <c r="D61" s="445">
        <f>waarnemingsresultaten!D60</f>
        <v>0</v>
      </c>
      <c r="E61" s="446"/>
      <c r="F61" s="16">
        <f>waarnemingsresultaten!G60</f>
        <v>0</v>
      </c>
      <c r="G61" s="312">
        <f>IF(waarnemingsresultaten!AP60&gt;0,waarnemingsresultaten!AP60,0)</f>
        <v>0</v>
      </c>
      <c r="H61" s="18">
        <f t="shared" si="0"/>
        <v>0</v>
      </c>
      <c r="I61" s="25">
        <f t="shared" si="1"/>
        <v>0</v>
      </c>
      <c r="J61" s="81"/>
      <c r="L61" s="297">
        <f>IF(G61&gt;0,F61*tachtigtwintig!I61,0)</f>
        <v>0</v>
      </c>
      <c r="M61" s="297">
        <f>waarnemingsresultaten!AP60*tachtigtwintig!I61</f>
        <v>0</v>
      </c>
    </row>
    <row r="62" spans="2:13" ht="18" customHeight="1" hidden="1">
      <c r="B62" s="79"/>
      <c r="C62" s="279">
        <f>waarnemingsresultaten!C61</f>
        <v>0</v>
      </c>
      <c r="D62" s="445">
        <f>waarnemingsresultaten!D61</f>
        <v>0</v>
      </c>
      <c r="E62" s="446"/>
      <c r="F62" s="16">
        <f>waarnemingsresultaten!G61</f>
        <v>0</v>
      </c>
      <c r="G62" s="312">
        <f>IF(waarnemingsresultaten!AP61&gt;0,waarnemingsresultaten!AP61,0)</f>
        <v>0</v>
      </c>
      <c r="H62" s="18">
        <f t="shared" si="0"/>
        <v>0</v>
      </c>
      <c r="I62" s="25">
        <f t="shared" si="1"/>
        <v>0</v>
      </c>
      <c r="J62" s="81"/>
      <c r="L62" s="297">
        <f>IF(G62&gt;0,F62*tachtigtwintig!I62,0)</f>
        <v>0</v>
      </c>
      <c r="M62" s="297">
        <f>waarnemingsresultaten!AP61*tachtigtwintig!I62</f>
        <v>0</v>
      </c>
    </row>
    <row r="63" spans="2:13" ht="18" customHeight="1" hidden="1">
      <c r="B63" s="79"/>
      <c r="C63" s="279">
        <f>waarnemingsresultaten!C62</f>
        <v>0</v>
      </c>
      <c r="D63" s="445">
        <f>waarnemingsresultaten!D62</f>
        <v>0</v>
      </c>
      <c r="E63" s="446"/>
      <c r="F63" s="16">
        <f>waarnemingsresultaten!G62</f>
        <v>0</v>
      </c>
      <c r="G63" s="312">
        <f>IF(waarnemingsresultaten!AP62&gt;0,waarnemingsresultaten!AP62,0)</f>
        <v>0</v>
      </c>
      <c r="H63" s="18">
        <f t="shared" si="0"/>
        <v>0</v>
      </c>
      <c r="I63" s="25">
        <f t="shared" si="1"/>
        <v>0</v>
      </c>
      <c r="J63" s="81"/>
      <c r="L63" s="297">
        <f>IF(G63&gt;0,F63*tachtigtwintig!I63,0)</f>
        <v>0</v>
      </c>
      <c r="M63" s="297">
        <f>waarnemingsresultaten!AP62*tachtigtwintig!I63</f>
        <v>0</v>
      </c>
    </row>
    <row r="64" spans="2:13" ht="18" customHeight="1" hidden="1">
      <c r="B64" s="79"/>
      <c r="C64" s="279">
        <f>waarnemingsresultaten!C63</f>
        <v>0</v>
      </c>
      <c r="D64" s="445">
        <f>waarnemingsresultaten!D63</f>
        <v>0</v>
      </c>
      <c r="E64" s="446"/>
      <c r="F64" s="16">
        <f>waarnemingsresultaten!G63</f>
        <v>0</v>
      </c>
      <c r="G64" s="312">
        <f>IF(waarnemingsresultaten!AP63&gt;0,waarnemingsresultaten!AP63,0)</f>
        <v>0</v>
      </c>
      <c r="H64" s="18">
        <f t="shared" si="0"/>
        <v>0</v>
      </c>
      <c r="I64" s="25">
        <f t="shared" si="1"/>
        <v>0</v>
      </c>
      <c r="J64" s="81"/>
      <c r="L64" s="297">
        <f>IF(G64&gt;0,F64*tachtigtwintig!I64,0)</f>
        <v>0</v>
      </c>
      <c r="M64" s="297">
        <f>waarnemingsresultaten!AP63*tachtigtwintig!I64</f>
        <v>0</v>
      </c>
    </row>
    <row r="65" spans="2:13" ht="18" customHeight="1" hidden="1">
      <c r="B65" s="79"/>
      <c r="C65" s="279">
        <f>waarnemingsresultaten!C64</f>
        <v>0</v>
      </c>
      <c r="D65" s="445">
        <f>waarnemingsresultaten!D64</f>
        <v>0</v>
      </c>
      <c r="E65" s="446"/>
      <c r="F65" s="16">
        <f>waarnemingsresultaten!G64</f>
        <v>0</v>
      </c>
      <c r="G65" s="312">
        <f>IF(waarnemingsresultaten!AP64&gt;0,waarnemingsresultaten!AP64,0)</f>
        <v>0</v>
      </c>
      <c r="H65" s="18">
        <f t="shared" si="0"/>
        <v>0</v>
      </c>
      <c r="I65" s="25">
        <f t="shared" si="1"/>
        <v>0</v>
      </c>
      <c r="J65" s="81"/>
      <c r="L65" s="297">
        <f>IF(G65&gt;0,F65*tachtigtwintig!I65,0)</f>
        <v>0</v>
      </c>
      <c r="M65" s="297">
        <f>waarnemingsresultaten!AP64*tachtigtwintig!I65</f>
        <v>0</v>
      </c>
    </row>
    <row r="66" spans="2:13" ht="18" customHeight="1" hidden="1">
      <c r="B66" s="79"/>
      <c r="C66" s="279">
        <f>waarnemingsresultaten!C65</f>
        <v>0</v>
      </c>
      <c r="D66" s="445">
        <f>waarnemingsresultaten!D65</f>
        <v>0</v>
      </c>
      <c r="E66" s="446"/>
      <c r="F66" s="16">
        <f>waarnemingsresultaten!G65</f>
        <v>0</v>
      </c>
      <c r="G66" s="312">
        <f>IF(waarnemingsresultaten!AP65&gt;0,waarnemingsresultaten!AP65,0)</f>
        <v>0</v>
      </c>
      <c r="H66" s="18">
        <f t="shared" si="0"/>
        <v>0</v>
      </c>
      <c r="I66" s="25">
        <f t="shared" si="1"/>
        <v>0</v>
      </c>
      <c r="J66" s="81"/>
      <c r="L66" s="297">
        <f>IF(G66&gt;0,F66*tachtigtwintig!I66,0)</f>
        <v>0</v>
      </c>
      <c r="M66" s="297">
        <f>waarnemingsresultaten!AP65*tachtigtwintig!I66</f>
        <v>0</v>
      </c>
    </row>
    <row r="67" spans="2:13" ht="18" customHeight="1" hidden="1">
      <c r="B67" s="79"/>
      <c r="C67" s="279">
        <f>waarnemingsresultaten!C66</f>
        <v>0</v>
      </c>
      <c r="D67" s="445">
        <f>waarnemingsresultaten!D66</f>
        <v>0</v>
      </c>
      <c r="E67" s="446"/>
      <c r="F67" s="16">
        <f>waarnemingsresultaten!G66</f>
        <v>0</v>
      </c>
      <c r="G67" s="312">
        <f>IF(waarnemingsresultaten!AP66&gt;0,waarnemingsresultaten!AP66,0)</f>
        <v>0</v>
      </c>
      <c r="H67" s="18">
        <f t="shared" si="0"/>
        <v>0</v>
      </c>
      <c r="I67" s="25">
        <f t="shared" si="1"/>
        <v>0</v>
      </c>
      <c r="J67" s="81"/>
      <c r="L67" s="297">
        <f>IF(G67&gt;0,F67*tachtigtwintig!I67,0)</f>
        <v>0</v>
      </c>
      <c r="M67" s="297">
        <f>waarnemingsresultaten!AP66*tachtigtwintig!I67</f>
        <v>0</v>
      </c>
    </row>
    <row r="68" spans="2:13" ht="18" customHeight="1" hidden="1">
      <c r="B68" s="79"/>
      <c r="C68" s="279">
        <f>waarnemingsresultaten!C67</f>
        <v>0</v>
      </c>
      <c r="D68" s="445">
        <f>waarnemingsresultaten!D67</f>
        <v>0</v>
      </c>
      <c r="E68" s="446"/>
      <c r="F68" s="16">
        <f>waarnemingsresultaten!G67</f>
        <v>0</v>
      </c>
      <c r="G68" s="312">
        <f>IF(waarnemingsresultaten!AP67&gt;0,waarnemingsresultaten!AP67,0)</f>
        <v>0</v>
      </c>
      <c r="H68" s="18">
        <f t="shared" si="0"/>
        <v>0</v>
      </c>
      <c r="I68" s="25">
        <f t="shared" si="1"/>
        <v>0</v>
      </c>
      <c r="J68" s="81"/>
      <c r="L68" s="297">
        <f>IF(G68&gt;0,F68*tachtigtwintig!I68,0)</f>
        <v>0</v>
      </c>
      <c r="M68" s="297">
        <f>waarnemingsresultaten!AP67*tachtigtwintig!I68</f>
        <v>0</v>
      </c>
    </row>
    <row r="69" spans="2:13" ht="18" customHeight="1" hidden="1">
      <c r="B69" s="79"/>
      <c r="C69" s="279">
        <f>waarnemingsresultaten!C68</f>
        <v>0</v>
      </c>
      <c r="D69" s="445">
        <f>waarnemingsresultaten!D68</f>
        <v>0</v>
      </c>
      <c r="E69" s="446"/>
      <c r="F69" s="16">
        <f>waarnemingsresultaten!G68</f>
        <v>0</v>
      </c>
      <c r="G69" s="312">
        <f>IF(waarnemingsresultaten!AP68&gt;0,waarnemingsresultaten!AP68,0)</f>
        <v>0</v>
      </c>
      <c r="H69" s="18">
        <f t="shared" si="0"/>
        <v>0</v>
      </c>
      <c r="I69" s="25">
        <f t="shared" si="1"/>
        <v>0</v>
      </c>
      <c r="J69" s="81"/>
      <c r="L69" s="297">
        <f>IF(G69&gt;0,F69*tachtigtwintig!I69,0)</f>
        <v>0</v>
      </c>
      <c r="M69" s="297">
        <f>waarnemingsresultaten!AP68*tachtigtwintig!I69</f>
        <v>0</v>
      </c>
    </row>
    <row r="70" spans="2:13" ht="18" customHeight="1" hidden="1">
      <c r="B70" s="79"/>
      <c r="C70" s="279">
        <f>waarnemingsresultaten!C69</f>
        <v>0</v>
      </c>
      <c r="D70" s="445">
        <f>waarnemingsresultaten!D69</f>
        <v>0</v>
      </c>
      <c r="E70" s="446"/>
      <c r="F70" s="16">
        <f>waarnemingsresultaten!G69</f>
        <v>0</v>
      </c>
      <c r="G70" s="312">
        <f>IF(waarnemingsresultaten!AP69&gt;0,waarnemingsresultaten!AP69,0)</f>
        <v>0</v>
      </c>
      <c r="H70" s="18">
        <f t="shared" si="0"/>
        <v>0</v>
      </c>
      <c r="I70" s="25">
        <f t="shared" si="1"/>
        <v>0</v>
      </c>
      <c r="J70" s="81"/>
      <c r="L70" s="297">
        <f>IF(G70&gt;0,F70*tachtigtwintig!I70,0)</f>
        <v>0</v>
      </c>
      <c r="M70" s="297">
        <f>waarnemingsresultaten!AP69*tachtigtwintig!I70</f>
        <v>0</v>
      </c>
    </row>
    <row r="71" spans="2:13" ht="18" customHeight="1" hidden="1">
      <c r="B71" s="79"/>
      <c r="C71" s="279">
        <f>waarnemingsresultaten!C70</f>
        <v>0</v>
      </c>
      <c r="D71" s="445">
        <f>waarnemingsresultaten!D70</f>
        <v>0</v>
      </c>
      <c r="E71" s="446"/>
      <c r="F71" s="16">
        <f>waarnemingsresultaten!G70</f>
        <v>0</v>
      </c>
      <c r="G71" s="312">
        <f>IF(waarnemingsresultaten!AP70&gt;0,waarnemingsresultaten!AP70,0)</f>
        <v>0</v>
      </c>
      <c r="H71" s="18">
        <f t="shared" si="0"/>
        <v>0</v>
      </c>
      <c r="I71" s="25">
        <f t="shared" si="1"/>
        <v>0</v>
      </c>
      <c r="J71" s="81"/>
      <c r="L71" s="297">
        <f>IF(G71&gt;0,F71*tachtigtwintig!I71,0)</f>
        <v>0</v>
      </c>
      <c r="M71" s="297">
        <f>waarnemingsresultaten!AP70*tachtigtwintig!I71</f>
        <v>0</v>
      </c>
    </row>
    <row r="72" spans="2:13" ht="18" customHeight="1" hidden="1">
      <c r="B72" s="79"/>
      <c r="C72" s="279">
        <f>waarnemingsresultaten!C71</f>
        <v>0</v>
      </c>
      <c r="D72" s="445">
        <f>waarnemingsresultaten!D71</f>
        <v>0</v>
      </c>
      <c r="E72" s="446"/>
      <c r="F72" s="16">
        <f>waarnemingsresultaten!G71</f>
        <v>0</v>
      </c>
      <c r="G72" s="312">
        <f>IF(waarnemingsresultaten!AP71&gt;0,waarnemingsresultaten!AP71,0)</f>
        <v>0</v>
      </c>
      <c r="H72" s="18">
        <f t="shared" si="0"/>
        <v>0</v>
      </c>
      <c r="I72" s="25">
        <f t="shared" si="1"/>
        <v>0</v>
      </c>
      <c r="J72" s="81"/>
      <c r="L72" s="297">
        <f>IF(G72&gt;0,F72*tachtigtwintig!I72,0)</f>
        <v>0</v>
      </c>
      <c r="M72" s="297">
        <f>waarnemingsresultaten!AP71*tachtigtwintig!I72</f>
        <v>0</v>
      </c>
    </row>
    <row r="73" spans="2:13" ht="18" customHeight="1" hidden="1">
      <c r="B73" s="79"/>
      <c r="C73" s="279">
        <f>waarnemingsresultaten!C72</f>
        <v>0</v>
      </c>
      <c r="D73" s="445">
        <f>waarnemingsresultaten!D72</f>
        <v>0</v>
      </c>
      <c r="E73" s="446"/>
      <c r="F73" s="16">
        <f>waarnemingsresultaten!G72</f>
        <v>0</v>
      </c>
      <c r="G73" s="312">
        <f>IF(waarnemingsresultaten!AP72&gt;0,waarnemingsresultaten!AP72,0)</f>
        <v>0</v>
      </c>
      <c r="H73" s="18">
        <f t="shared" si="0"/>
        <v>0</v>
      </c>
      <c r="I73" s="25">
        <f t="shared" si="1"/>
        <v>0</v>
      </c>
      <c r="J73" s="81"/>
      <c r="L73" s="297">
        <f>IF(G73&gt;0,F73*tachtigtwintig!I73,0)</f>
        <v>0</v>
      </c>
      <c r="M73" s="297">
        <f>waarnemingsresultaten!AP72*tachtigtwintig!I73</f>
        <v>0</v>
      </c>
    </row>
    <row r="74" spans="2:13" ht="18" customHeight="1" hidden="1">
      <c r="B74" s="79"/>
      <c r="C74" s="279">
        <f>waarnemingsresultaten!C73</f>
        <v>0</v>
      </c>
      <c r="D74" s="445">
        <f>waarnemingsresultaten!D73</f>
        <v>0</v>
      </c>
      <c r="E74" s="446"/>
      <c r="F74" s="16">
        <f>waarnemingsresultaten!G73</f>
        <v>0</v>
      </c>
      <c r="G74" s="312">
        <f>IF(waarnemingsresultaten!AP73&gt;0,waarnemingsresultaten!AP73,0)</f>
        <v>0</v>
      </c>
      <c r="H74" s="18">
        <f t="shared" si="0"/>
        <v>0</v>
      </c>
      <c r="I74" s="25">
        <f t="shared" si="1"/>
        <v>0</v>
      </c>
      <c r="J74" s="81"/>
      <c r="L74" s="297">
        <f>IF(G74&gt;0,F74*tachtigtwintig!I74,0)</f>
        <v>0</v>
      </c>
      <c r="M74" s="297">
        <f>waarnemingsresultaten!AP73*tachtigtwintig!I74</f>
        <v>0</v>
      </c>
    </row>
    <row r="75" spans="2:13" ht="18" customHeight="1" hidden="1">
      <c r="B75" s="79"/>
      <c r="C75" s="279">
        <f>waarnemingsresultaten!C74</f>
        <v>0</v>
      </c>
      <c r="D75" s="445">
        <f>waarnemingsresultaten!D74</f>
        <v>0</v>
      </c>
      <c r="E75" s="446"/>
      <c r="F75" s="16">
        <f>waarnemingsresultaten!G74</f>
        <v>0</v>
      </c>
      <c r="G75" s="312">
        <f>IF(waarnemingsresultaten!AP74&gt;0,waarnemingsresultaten!AP74,0)</f>
        <v>0</v>
      </c>
      <c r="H75" s="18">
        <f t="shared" si="0"/>
        <v>0</v>
      </c>
      <c r="I75" s="25">
        <f t="shared" si="1"/>
        <v>0</v>
      </c>
      <c r="J75" s="81"/>
      <c r="L75" s="297">
        <f>IF(G75&gt;0,F75*tachtigtwintig!I75,0)</f>
        <v>0</v>
      </c>
      <c r="M75" s="297">
        <f>waarnemingsresultaten!AP74*tachtigtwintig!I75</f>
        <v>0</v>
      </c>
    </row>
    <row r="76" spans="2:13" ht="18" customHeight="1" hidden="1">
      <c r="B76" s="79"/>
      <c r="C76" s="279">
        <f>waarnemingsresultaten!C75</f>
        <v>0</v>
      </c>
      <c r="D76" s="445">
        <f>waarnemingsresultaten!D75</f>
        <v>0</v>
      </c>
      <c r="E76" s="446"/>
      <c r="F76" s="16">
        <f>waarnemingsresultaten!G75</f>
        <v>0</v>
      </c>
      <c r="G76" s="312">
        <f>IF(waarnemingsresultaten!AP75&gt;0,waarnemingsresultaten!AP75,0)</f>
        <v>0</v>
      </c>
      <c r="H76" s="18">
        <f t="shared" si="0"/>
        <v>0</v>
      </c>
      <c r="I76" s="25">
        <f t="shared" si="1"/>
        <v>0</v>
      </c>
      <c r="J76" s="81"/>
      <c r="L76" s="297">
        <f>IF(G76&gt;0,F76*tachtigtwintig!I76,0)</f>
        <v>0</v>
      </c>
      <c r="M76" s="297">
        <f>waarnemingsresultaten!AP75*tachtigtwintig!I76</f>
        <v>0</v>
      </c>
    </row>
    <row r="77" spans="2:13" ht="18" customHeight="1" hidden="1">
      <c r="B77" s="79"/>
      <c r="C77" s="279">
        <f>waarnemingsresultaten!C76</f>
        <v>0</v>
      </c>
      <c r="D77" s="445">
        <f>waarnemingsresultaten!D76</f>
        <v>0</v>
      </c>
      <c r="E77" s="446"/>
      <c r="F77" s="16">
        <f>waarnemingsresultaten!G76</f>
        <v>0</v>
      </c>
      <c r="G77" s="312">
        <f>IF(waarnemingsresultaten!AP76&gt;0,waarnemingsresultaten!AP76,0)</f>
        <v>0</v>
      </c>
      <c r="H77" s="18">
        <f t="shared" si="0"/>
        <v>0</v>
      </c>
      <c r="I77" s="25">
        <f t="shared" si="1"/>
        <v>0</v>
      </c>
      <c r="J77" s="81"/>
      <c r="L77" s="297">
        <f>IF(G77&gt;0,F77*tachtigtwintig!I77,0)</f>
        <v>0</v>
      </c>
      <c r="M77" s="297">
        <f>waarnemingsresultaten!AP76*tachtigtwintig!I77</f>
        <v>0</v>
      </c>
    </row>
    <row r="78" spans="2:13" ht="18" customHeight="1" hidden="1">
      <c r="B78" s="79"/>
      <c r="C78" s="279">
        <f>waarnemingsresultaten!C77</f>
        <v>0</v>
      </c>
      <c r="D78" s="445">
        <f>waarnemingsresultaten!D77</f>
        <v>0</v>
      </c>
      <c r="E78" s="446"/>
      <c r="F78" s="16">
        <f>waarnemingsresultaten!G77</f>
        <v>0</v>
      </c>
      <c r="G78" s="312">
        <f>IF(waarnemingsresultaten!AP77&gt;0,waarnemingsresultaten!AP77,0)</f>
        <v>0</v>
      </c>
      <c r="H78" s="18">
        <f t="shared" si="0"/>
        <v>0</v>
      </c>
      <c r="I78" s="25">
        <f t="shared" si="1"/>
        <v>0</v>
      </c>
      <c r="J78" s="81"/>
      <c r="L78" s="297">
        <f>IF(G78&gt;0,F78*tachtigtwintig!I78,0)</f>
        <v>0</v>
      </c>
      <c r="M78" s="297">
        <f>waarnemingsresultaten!AP77*tachtigtwintig!I78</f>
        <v>0</v>
      </c>
    </row>
    <row r="79" spans="2:13" ht="18" customHeight="1" hidden="1">
      <c r="B79" s="79"/>
      <c r="C79" s="279">
        <f>waarnemingsresultaten!C78</f>
        <v>0</v>
      </c>
      <c r="D79" s="445">
        <f>waarnemingsresultaten!D78</f>
        <v>0</v>
      </c>
      <c r="E79" s="446"/>
      <c r="F79" s="16">
        <f>waarnemingsresultaten!G78</f>
        <v>0</v>
      </c>
      <c r="G79" s="312">
        <f>IF(waarnemingsresultaten!AP78&gt;0,waarnemingsresultaten!AP78,0)</f>
        <v>0</v>
      </c>
      <c r="H79" s="18">
        <f aca="true" t="shared" si="2" ref="H79:H112">IF(G79&gt;0,G79/F79,0)</f>
        <v>0</v>
      </c>
      <c r="I79" s="25">
        <f aca="true" t="shared" si="3" ref="I79:I112">IF(H79=0,F79*$H$113,G79)</f>
        <v>0</v>
      </c>
      <c r="J79" s="81"/>
      <c r="L79" s="297">
        <f>IF(G79&gt;0,F79*tachtigtwintig!I79,0)</f>
        <v>0</v>
      </c>
      <c r="M79" s="297">
        <f>waarnemingsresultaten!AP78*tachtigtwintig!I79</f>
        <v>0</v>
      </c>
    </row>
    <row r="80" spans="2:13" ht="18" customHeight="1" hidden="1">
      <c r="B80" s="79"/>
      <c r="C80" s="279">
        <f>waarnemingsresultaten!C79</f>
        <v>0</v>
      </c>
      <c r="D80" s="445">
        <f>waarnemingsresultaten!D79</f>
        <v>0</v>
      </c>
      <c r="E80" s="446"/>
      <c r="F80" s="16">
        <f>waarnemingsresultaten!G79</f>
        <v>0</v>
      </c>
      <c r="G80" s="312">
        <f>IF(waarnemingsresultaten!AP79&gt;0,waarnemingsresultaten!AP79,0)</f>
        <v>0</v>
      </c>
      <c r="H80" s="18">
        <f t="shared" si="2"/>
        <v>0</v>
      </c>
      <c r="I80" s="25">
        <f t="shared" si="3"/>
        <v>0</v>
      </c>
      <c r="J80" s="81"/>
      <c r="L80" s="297">
        <f>IF(G80&gt;0,F80*tachtigtwintig!I80,0)</f>
        <v>0</v>
      </c>
      <c r="M80" s="297">
        <f>waarnemingsresultaten!AP79*tachtigtwintig!I80</f>
        <v>0</v>
      </c>
    </row>
    <row r="81" spans="2:13" ht="18" customHeight="1" hidden="1">
      <c r="B81" s="79"/>
      <c r="C81" s="279">
        <f>waarnemingsresultaten!C80</f>
        <v>0</v>
      </c>
      <c r="D81" s="445">
        <f>waarnemingsresultaten!D80</f>
        <v>0</v>
      </c>
      <c r="E81" s="446"/>
      <c r="F81" s="16">
        <f>waarnemingsresultaten!G80</f>
        <v>0</v>
      </c>
      <c r="G81" s="312">
        <f>IF(waarnemingsresultaten!AP80&gt;0,waarnemingsresultaten!AP80,0)</f>
        <v>0</v>
      </c>
      <c r="H81" s="18">
        <f t="shared" si="2"/>
        <v>0</v>
      </c>
      <c r="I81" s="25">
        <f t="shared" si="3"/>
        <v>0</v>
      </c>
      <c r="J81" s="81"/>
      <c r="L81" s="297">
        <f>IF(G81&gt;0,F81*tachtigtwintig!I81,0)</f>
        <v>0</v>
      </c>
      <c r="M81" s="297">
        <f>waarnemingsresultaten!AP80*tachtigtwintig!I81</f>
        <v>0</v>
      </c>
    </row>
    <row r="82" spans="2:13" ht="18" customHeight="1" hidden="1">
      <c r="B82" s="79"/>
      <c r="C82" s="279">
        <f>waarnemingsresultaten!C81</f>
        <v>0</v>
      </c>
      <c r="D82" s="445">
        <f>waarnemingsresultaten!D81</f>
        <v>0</v>
      </c>
      <c r="E82" s="446"/>
      <c r="F82" s="16">
        <f>waarnemingsresultaten!G81</f>
        <v>0</v>
      </c>
      <c r="G82" s="312">
        <f>IF(waarnemingsresultaten!AP81&gt;0,waarnemingsresultaten!AP81,0)</f>
        <v>0</v>
      </c>
      <c r="H82" s="18">
        <f t="shared" si="2"/>
        <v>0</v>
      </c>
      <c r="I82" s="25">
        <f t="shared" si="3"/>
        <v>0</v>
      </c>
      <c r="J82" s="81"/>
      <c r="L82" s="297">
        <f>IF(G82&gt;0,F82*tachtigtwintig!I82,0)</f>
        <v>0</v>
      </c>
      <c r="M82" s="297">
        <f>waarnemingsresultaten!AP81*tachtigtwintig!I82</f>
        <v>0</v>
      </c>
    </row>
    <row r="83" spans="2:13" ht="18" customHeight="1" hidden="1">
      <c r="B83" s="79"/>
      <c r="C83" s="279">
        <f>waarnemingsresultaten!C82</f>
        <v>0</v>
      </c>
      <c r="D83" s="445">
        <f>waarnemingsresultaten!D82</f>
        <v>0</v>
      </c>
      <c r="E83" s="446"/>
      <c r="F83" s="16">
        <f>waarnemingsresultaten!G82</f>
        <v>0</v>
      </c>
      <c r="G83" s="312">
        <f>IF(waarnemingsresultaten!AP82&gt;0,waarnemingsresultaten!AP82,0)</f>
        <v>0</v>
      </c>
      <c r="H83" s="18">
        <f t="shared" si="2"/>
        <v>0</v>
      </c>
      <c r="I83" s="25">
        <f t="shared" si="3"/>
        <v>0</v>
      </c>
      <c r="J83" s="81"/>
      <c r="L83" s="297">
        <f>IF(G83&gt;0,F83*tachtigtwintig!I83,0)</f>
        <v>0</v>
      </c>
      <c r="M83" s="297">
        <f>waarnemingsresultaten!AP82*tachtigtwintig!I83</f>
        <v>0</v>
      </c>
    </row>
    <row r="84" spans="2:13" ht="18" customHeight="1" hidden="1">
      <c r="B84" s="79"/>
      <c r="C84" s="279">
        <f>waarnemingsresultaten!C83</f>
        <v>0</v>
      </c>
      <c r="D84" s="445">
        <f>waarnemingsresultaten!D83</f>
        <v>0</v>
      </c>
      <c r="E84" s="446"/>
      <c r="F84" s="16">
        <f>waarnemingsresultaten!G83</f>
        <v>0</v>
      </c>
      <c r="G84" s="312">
        <f>IF(waarnemingsresultaten!AP83&gt;0,waarnemingsresultaten!AP83,0)</f>
        <v>0</v>
      </c>
      <c r="H84" s="18">
        <f t="shared" si="2"/>
        <v>0</v>
      </c>
      <c r="I84" s="25">
        <f t="shared" si="3"/>
        <v>0</v>
      </c>
      <c r="J84" s="81"/>
      <c r="L84" s="297">
        <f>IF(G84&gt;0,F84*tachtigtwintig!I84,0)</f>
        <v>0</v>
      </c>
      <c r="M84" s="297">
        <f>waarnemingsresultaten!AP83*tachtigtwintig!I84</f>
        <v>0</v>
      </c>
    </row>
    <row r="85" spans="2:13" ht="18" customHeight="1" hidden="1">
      <c r="B85" s="79"/>
      <c r="C85" s="279">
        <f>waarnemingsresultaten!C84</f>
        <v>0</v>
      </c>
      <c r="D85" s="445">
        <f>waarnemingsresultaten!D84</f>
        <v>0</v>
      </c>
      <c r="E85" s="446"/>
      <c r="F85" s="16">
        <f>waarnemingsresultaten!G84</f>
        <v>0</v>
      </c>
      <c r="G85" s="312">
        <f>IF(waarnemingsresultaten!AP84&gt;0,waarnemingsresultaten!AP84,0)</f>
        <v>0</v>
      </c>
      <c r="H85" s="18">
        <f t="shared" si="2"/>
        <v>0</v>
      </c>
      <c r="I85" s="25">
        <f t="shared" si="3"/>
        <v>0</v>
      </c>
      <c r="J85" s="81"/>
      <c r="L85" s="297">
        <f>IF(G85&gt;0,F85*tachtigtwintig!I85,0)</f>
        <v>0</v>
      </c>
      <c r="M85" s="297">
        <f>waarnemingsresultaten!AP84*tachtigtwintig!I85</f>
        <v>0</v>
      </c>
    </row>
    <row r="86" spans="2:13" ht="18" customHeight="1" hidden="1">
      <c r="B86" s="79"/>
      <c r="C86" s="279">
        <f>waarnemingsresultaten!C85</f>
        <v>0</v>
      </c>
      <c r="D86" s="445">
        <f>waarnemingsresultaten!D85</f>
        <v>0</v>
      </c>
      <c r="E86" s="446"/>
      <c r="F86" s="16">
        <f>waarnemingsresultaten!G85</f>
        <v>0</v>
      </c>
      <c r="G86" s="312">
        <f>IF(waarnemingsresultaten!AP85&gt;0,waarnemingsresultaten!AP85,0)</f>
        <v>0</v>
      </c>
      <c r="H86" s="18">
        <f t="shared" si="2"/>
        <v>0</v>
      </c>
      <c r="I86" s="25">
        <f t="shared" si="3"/>
        <v>0</v>
      </c>
      <c r="J86" s="81"/>
      <c r="L86" s="297">
        <f>IF(G86&gt;0,F86*tachtigtwintig!I86,0)</f>
        <v>0</v>
      </c>
      <c r="M86" s="297">
        <f>waarnemingsresultaten!AP85*tachtigtwintig!I86</f>
        <v>0</v>
      </c>
    </row>
    <row r="87" spans="2:13" ht="18" customHeight="1" hidden="1">
      <c r="B87" s="79"/>
      <c r="C87" s="279">
        <f>waarnemingsresultaten!C86</f>
        <v>0</v>
      </c>
      <c r="D87" s="445">
        <f>waarnemingsresultaten!D86</f>
        <v>0</v>
      </c>
      <c r="E87" s="446"/>
      <c r="F87" s="16">
        <f>waarnemingsresultaten!G86</f>
        <v>0</v>
      </c>
      <c r="G87" s="312">
        <f>IF(waarnemingsresultaten!AP86&gt;0,waarnemingsresultaten!AP86,0)</f>
        <v>0</v>
      </c>
      <c r="H87" s="18">
        <f t="shared" si="2"/>
        <v>0</v>
      </c>
      <c r="I87" s="25">
        <f t="shared" si="3"/>
        <v>0</v>
      </c>
      <c r="J87" s="81"/>
      <c r="L87" s="297">
        <f>IF(G87&gt;0,F87*tachtigtwintig!I87,0)</f>
        <v>0</v>
      </c>
      <c r="M87" s="297">
        <f>waarnemingsresultaten!AP86*tachtigtwintig!I87</f>
        <v>0</v>
      </c>
    </row>
    <row r="88" spans="2:13" ht="18" customHeight="1" hidden="1">
      <c r="B88" s="79"/>
      <c r="C88" s="279">
        <f>waarnemingsresultaten!C87</f>
        <v>0</v>
      </c>
      <c r="D88" s="445">
        <f>waarnemingsresultaten!D87</f>
        <v>0</v>
      </c>
      <c r="E88" s="446"/>
      <c r="F88" s="16">
        <f>waarnemingsresultaten!G87</f>
        <v>0</v>
      </c>
      <c r="G88" s="312">
        <f>IF(waarnemingsresultaten!AP87&gt;0,waarnemingsresultaten!AP87,0)</f>
        <v>0</v>
      </c>
      <c r="H88" s="18">
        <f t="shared" si="2"/>
        <v>0</v>
      </c>
      <c r="I88" s="25">
        <f t="shared" si="3"/>
        <v>0</v>
      </c>
      <c r="J88" s="81"/>
      <c r="L88" s="297">
        <f>IF(G88&gt;0,F88*tachtigtwintig!I88,0)</f>
        <v>0</v>
      </c>
      <c r="M88" s="297">
        <f>waarnemingsresultaten!AP87*tachtigtwintig!I88</f>
        <v>0</v>
      </c>
    </row>
    <row r="89" spans="2:13" ht="18" customHeight="1" hidden="1">
      <c r="B89" s="79"/>
      <c r="C89" s="279">
        <f>waarnemingsresultaten!C88</f>
        <v>0</v>
      </c>
      <c r="D89" s="445">
        <f>waarnemingsresultaten!D88</f>
        <v>0</v>
      </c>
      <c r="E89" s="446"/>
      <c r="F89" s="16">
        <f>waarnemingsresultaten!G88</f>
        <v>0</v>
      </c>
      <c r="G89" s="312">
        <f>IF(waarnemingsresultaten!AP88&gt;0,waarnemingsresultaten!AP88,0)</f>
        <v>0</v>
      </c>
      <c r="H89" s="18">
        <f t="shared" si="2"/>
        <v>0</v>
      </c>
      <c r="I89" s="25">
        <f t="shared" si="3"/>
        <v>0</v>
      </c>
      <c r="J89" s="81"/>
      <c r="L89" s="297">
        <f>IF(G89&gt;0,F89*tachtigtwintig!I89,0)</f>
        <v>0</v>
      </c>
      <c r="M89" s="297">
        <f>waarnemingsresultaten!AP88*tachtigtwintig!I89</f>
        <v>0</v>
      </c>
    </row>
    <row r="90" spans="2:13" ht="18" customHeight="1" hidden="1">
      <c r="B90" s="79"/>
      <c r="C90" s="279">
        <f>waarnemingsresultaten!C89</f>
        <v>0</v>
      </c>
      <c r="D90" s="445">
        <f>waarnemingsresultaten!D89</f>
        <v>0</v>
      </c>
      <c r="E90" s="446"/>
      <c r="F90" s="16">
        <f>waarnemingsresultaten!G89</f>
        <v>0</v>
      </c>
      <c r="G90" s="312">
        <f>IF(waarnemingsresultaten!AP89&gt;0,waarnemingsresultaten!AP89,0)</f>
        <v>0</v>
      </c>
      <c r="H90" s="18">
        <f t="shared" si="2"/>
        <v>0</v>
      </c>
      <c r="I90" s="25">
        <f t="shared" si="3"/>
        <v>0</v>
      </c>
      <c r="J90" s="81"/>
      <c r="L90" s="297">
        <f>IF(G90&gt;0,F90*tachtigtwintig!I90,0)</f>
        <v>0</v>
      </c>
      <c r="M90" s="297">
        <f>waarnemingsresultaten!AP89*tachtigtwintig!I90</f>
        <v>0</v>
      </c>
    </row>
    <row r="91" spans="2:13" ht="18" customHeight="1" hidden="1">
      <c r="B91" s="79"/>
      <c r="C91" s="279">
        <f>waarnemingsresultaten!C90</f>
        <v>0</v>
      </c>
      <c r="D91" s="445">
        <f>waarnemingsresultaten!D90</f>
        <v>0</v>
      </c>
      <c r="E91" s="446"/>
      <c r="F91" s="16">
        <f>waarnemingsresultaten!G90</f>
        <v>0</v>
      </c>
      <c r="G91" s="312">
        <f>IF(waarnemingsresultaten!AP90&gt;0,waarnemingsresultaten!AP90,0)</f>
        <v>0</v>
      </c>
      <c r="H91" s="18">
        <f t="shared" si="2"/>
        <v>0</v>
      </c>
      <c r="I91" s="25">
        <f t="shared" si="3"/>
        <v>0</v>
      </c>
      <c r="J91" s="81"/>
      <c r="L91" s="297">
        <f>IF(G91&gt;0,F91*tachtigtwintig!I91,0)</f>
        <v>0</v>
      </c>
      <c r="M91" s="297">
        <f>waarnemingsresultaten!AP90*tachtigtwintig!I91</f>
        <v>0</v>
      </c>
    </row>
    <row r="92" spans="2:13" ht="18" customHeight="1" hidden="1">
      <c r="B92" s="79"/>
      <c r="C92" s="279">
        <f>waarnemingsresultaten!C91</f>
        <v>0</v>
      </c>
      <c r="D92" s="445">
        <f>waarnemingsresultaten!D91</f>
        <v>0</v>
      </c>
      <c r="E92" s="446"/>
      <c r="F92" s="16">
        <f>waarnemingsresultaten!G91</f>
        <v>0</v>
      </c>
      <c r="G92" s="312">
        <f>IF(waarnemingsresultaten!AP91&gt;0,waarnemingsresultaten!AP91,0)</f>
        <v>0</v>
      </c>
      <c r="H92" s="18">
        <f t="shared" si="2"/>
        <v>0</v>
      </c>
      <c r="I92" s="25">
        <f t="shared" si="3"/>
        <v>0</v>
      </c>
      <c r="J92" s="81"/>
      <c r="L92" s="297">
        <f>IF(G92&gt;0,F92*tachtigtwintig!I92,0)</f>
        <v>0</v>
      </c>
      <c r="M92" s="297">
        <f>waarnemingsresultaten!AP91*tachtigtwintig!I92</f>
        <v>0</v>
      </c>
    </row>
    <row r="93" spans="2:13" ht="18" customHeight="1" hidden="1">
      <c r="B93" s="79"/>
      <c r="C93" s="279">
        <f>waarnemingsresultaten!C92</f>
        <v>0</v>
      </c>
      <c r="D93" s="445">
        <f>waarnemingsresultaten!D92</f>
        <v>0</v>
      </c>
      <c r="E93" s="446"/>
      <c r="F93" s="16">
        <f>waarnemingsresultaten!G92</f>
        <v>0</v>
      </c>
      <c r="G93" s="312">
        <f>IF(waarnemingsresultaten!AP92&gt;0,waarnemingsresultaten!AP92,0)</f>
        <v>0</v>
      </c>
      <c r="H93" s="18">
        <f t="shared" si="2"/>
        <v>0</v>
      </c>
      <c r="I93" s="25">
        <f t="shared" si="3"/>
        <v>0</v>
      </c>
      <c r="J93" s="81"/>
      <c r="L93" s="297">
        <f>IF(G93&gt;0,F93*tachtigtwintig!I93,0)</f>
        <v>0</v>
      </c>
      <c r="M93" s="297">
        <f>waarnemingsresultaten!AP92*tachtigtwintig!I93</f>
        <v>0</v>
      </c>
    </row>
    <row r="94" spans="2:13" ht="18" customHeight="1" hidden="1">
      <c r="B94" s="79"/>
      <c r="C94" s="279">
        <f>waarnemingsresultaten!C93</f>
        <v>0</v>
      </c>
      <c r="D94" s="445">
        <f>waarnemingsresultaten!D93</f>
        <v>0</v>
      </c>
      <c r="E94" s="446"/>
      <c r="F94" s="16">
        <f>waarnemingsresultaten!G93</f>
        <v>0</v>
      </c>
      <c r="G94" s="312">
        <f>IF(waarnemingsresultaten!AP93&gt;0,waarnemingsresultaten!AP93,0)</f>
        <v>0</v>
      </c>
      <c r="H94" s="18">
        <f t="shared" si="2"/>
        <v>0</v>
      </c>
      <c r="I94" s="25">
        <f t="shared" si="3"/>
        <v>0</v>
      </c>
      <c r="J94" s="81"/>
      <c r="L94" s="297">
        <f>IF(G94&gt;0,F94*tachtigtwintig!I94,0)</f>
        <v>0</v>
      </c>
      <c r="M94" s="297">
        <f>waarnemingsresultaten!AP93*tachtigtwintig!I94</f>
        <v>0</v>
      </c>
    </row>
    <row r="95" spans="2:13" ht="18" customHeight="1" hidden="1">
      <c r="B95" s="79"/>
      <c r="C95" s="279">
        <f>waarnemingsresultaten!C94</f>
        <v>0</v>
      </c>
      <c r="D95" s="445">
        <f>waarnemingsresultaten!D94</f>
        <v>0</v>
      </c>
      <c r="E95" s="446"/>
      <c r="F95" s="16">
        <f>waarnemingsresultaten!G94</f>
        <v>0</v>
      </c>
      <c r="G95" s="312">
        <f>IF(waarnemingsresultaten!AP94&gt;0,waarnemingsresultaten!AP94,0)</f>
        <v>0</v>
      </c>
      <c r="H95" s="18">
        <f t="shared" si="2"/>
        <v>0</v>
      </c>
      <c r="I95" s="25">
        <f t="shared" si="3"/>
        <v>0</v>
      </c>
      <c r="J95" s="81"/>
      <c r="L95" s="297">
        <f>IF(G95&gt;0,F95*tachtigtwintig!I95,0)</f>
        <v>0</v>
      </c>
      <c r="M95" s="297">
        <f>waarnemingsresultaten!AP94*tachtigtwintig!I95</f>
        <v>0</v>
      </c>
    </row>
    <row r="96" spans="2:13" ht="18" customHeight="1" hidden="1">
      <c r="B96" s="79"/>
      <c r="C96" s="279">
        <f>waarnemingsresultaten!C95</f>
        <v>0</v>
      </c>
      <c r="D96" s="445">
        <f>waarnemingsresultaten!D95</f>
        <v>0</v>
      </c>
      <c r="E96" s="446"/>
      <c r="F96" s="16">
        <f>waarnemingsresultaten!G95</f>
        <v>0</v>
      </c>
      <c r="G96" s="312">
        <f>IF(waarnemingsresultaten!AP95&gt;0,waarnemingsresultaten!AP95,0)</f>
        <v>0</v>
      </c>
      <c r="H96" s="18">
        <f t="shared" si="2"/>
        <v>0</v>
      </c>
      <c r="I96" s="25">
        <f t="shared" si="3"/>
        <v>0</v>
      </c>
      <c r="J96" s="81"/>
      <c r="L96" s="297">
        <f>IF(G96&gt;0,F96*tachtigtwintig!I96,0)</f>
        <v>0</v>
      </c>
      <c r="M96" s="297">
        <f>waarnemingsresultaten!AP95*tachtigtwintig!I96</f>
        <v>0</v>
      </c>
    </row>
    <row r="97" spans="2:13" ht="18" customHeight="1" hidden="1">
      <c r="B97" s="79"/>
      <c r="C97" s="279">
        <f>waarnemingsresultaten!C96</f>
        <v>0</v>
      </c>
      <c r="D97" s="445">
        <f>waarnemingsresultaten!D96</f>
        <v>0</v>
      </c>
      <c r="E97" s="446"/>
      <c r="F97" s="16">
        <f>waarnemingsresultaten!G96</f>
        <v>0</v>
      </c>
      <c r="G97" s="312">
        <f>IF(waarnemingsresultaten!AP96&gt;0,waarnemingsresultaten!AP96,0)</f>
        <v>0</v>
      </c>
      <c r="H97" s="18">
        <f t="shared" si="2"/>
        <v>0</v>
      </c>
      <c r="I97" s="25">
        <f t="shared" si="3"/>
        <v>0</v>
      </c>
      <c r="J97" s="81"/>
      <c r="L97" s="297">
        <f>IF(G97&gt;0,F97*tachtigtwintig!I97,0)</f>
        <v>0</v>
      </c>
      <c r="M97" s="297">
        <f>waarnemingsresultaten!AP96*tachtigtwintig!I97</f>
        <v>0</v>
      </c>
    </row>
    <row r="98" spans="2:13" ht="18" customHeight="1" hidden="1">
      <c r="B98" s="79"/>
      <c r="C98" s="279">
        <f>waarnemingsresultaten!C97</f>
        <v>0</v>
      </c>
      <c r="D98" s="445">
        <f>waarnemingsresultaten!D97</f>
        <v>0</v>
      </c>
      <c r="E98" s="446"/>
      <c r="F98" s="16">
        <f>waarnemingsresultaten!G97</f>
        <v>0</v>
      </c>
      <c r="G98" s="312">
        <f>IF(waarnemingsresultaten!AP97&gt;0,waarnemingsresultaten!AP97,0)</f>
        <v>0</v>
      </c>
      <c r="H98" s="18">
        <f t="shared" si="2"/>
        <v>0</v>
      </c>
      <c r="I98" s="25">
        <f t="shared" si="3"/>
        <v>0</v>
      </c>
      <c r="J98" s="81"/>
      <c r="L98" s="297">
        <f>IF(G98&gt;0,F98*tachtigtwintig!I98,0)</f>
        <v>0</v>
      </c>
      <c r="M98" s="297">
        <f>waarnemingsresultaten!AP97*tachtigtwintig!I98</f>
        <v>0</v>
      </c>
    </row>
    <row r="99" spans="2:13" ht="18" customHeight="1" hidden="1">
      <c r="B99" s="79"/>
      <c r="C99" s="279">
        <f>waarnemingsresultaten!C98</f>
        <v>0</v>
      </c>
      <c r="D99" s="445">
        <f>waarnemingsresultaten!D98</f>
        <v>0</v>
      </c>
      <c r="E99" s="446"/>
      <c r="F99" s="16">
        <f>waarnemingsresultaten!G98</f>
        <v>0</v>
      </c>
      <c r="G99" s="312">
        <f>IF(waarnemingsresultaten!AP98&gt;0,waarnemingsresultaten!AP98,0)</f>
        <v>0</v>
      </c>
      <c r="H99" s="18">
        <f t="shared" si="2"/>
        <v>0</v>
      </c>
      <c r="I99" s="25">
        <f t="shared" si="3"/>
        <v>0</v>
      </c>
      <c r="J99" s="81"/>
      <c r="L99" s="297">
        <f>IF(G99&gt;0,F99*tachtigtwintig!I99,0)</f>
        <v>0</v>
      </c>
      <c r="M99" s="297">
        <f>waarnemingsresultaten!AP98*tachtigtwintig!I99</f>
        <v>0</v>
      </c>
    </row>
    <row r="100" spans="2:13" ht="18" customHeight="1" hidden="1">
      <c r="B100" s="79"/>
      <c r="C100" s="279">
        <f>waarnemingsresultaten!C99</f>
        <v>0</v>
      </c>
      <c r="D100" s="445">
        <f>waarnemingsresultaten!D99</f>
        <v>0</v>
      </c>
      <c r="E100" s="446"/>
      <c r="F100" s="16">
        <f>waarnemingsresultaten!G99</f>
        <v>0</v>
      </c>
      <c r="G100" s="312">
        <f>IF(waarnemingsresultaten!AP99&gt;0,waarnemingsresultaten!AP99,0)</f>
        <v>0</v>
      </c>
      <c r="H100" s="18">
        <f t="shared" si="2"/>
        <v>0</v>
      </c>
      <c r="I100" s="25">
        <f t="shared" si="3"/>
        <v>0</v>
      </c>
      <c r="J100" s="81"/>
      <c r="L100" s="297">
        <f>IF(G100&gt;0,F100*tachtigtwintig!I100,0)</f>
        <v>0</v>
      </c>
      <c r="M100" s="297">
        <f>waarnemingsresultaten!AP99*tachtigtwintig!I100</f>
        <v>0</v>
      </c>
    </row>
    <row r="101" spans="2:13" ht="18" customHeight="1" hidden="1">
      <c r="B101" s="79"/>
      <c r="C101" s="279">
        <f>waarnemingsresultaten!C100</f>
        <v>0</v>
      </c>
      <c r="D101" s="445">
        <f>waarnemingsresultaten!D100</f>
        <v>0</v>
      </c>
      <c r="E101" s="446"/>
      <c r="F101" s="16">
        <f>waarnemingsresultaten!G100</f>
        <v>0</v>
      </c>
      <c r="G101" s="312">
        <f>IF(waarnemingsresultaten!AP100&gt;0,waarnemingsresultaten!AP100,0)</f>
        <v>0</v>
      </c>
      <c r="H101" s="18">
        <f t="shared" si="2"/>
        <v>0</v>
      </c>
      <c r="I101" s="25">
        <f t="shared" si="3"/>
        <v>0</v>
      </c>
      <c r="J101" s="81"/>
      <c r="L101" s="297">
        <f>IF(G101&gt;0,F101*tachtigtwintig!I101,0)</f>
        <v>0</v>
      </c>
      <c r="M101" s="297">
        <f>waarnemingsresultaten!AP100*tachtigtwintig!I101</f>
        <v>0</v>
      </c>
    </row>
    <row r="102" spans="2:13" ht="18" customHeight="1" hidden="1">
      <c r="B102" s="79"/>
      <c r="C102" s="279">
        <f>waarnemingsresultaten!C101</f>
        <v>0</v>
      </c>
      <c r="D102" s="445">
        <f>waarnemingsresultaten!D101</f>
        <v>0</v>
      </c>
      <c r="E102" s="446"/>
      <c r="F102" s="16">
        <f>waarnemingsresultaten!G101</f>
        <v>0</v>
      </c>
      <c r="G102" s="312">
        <f>IF(waarnemingsresultaten!AP101&gt;0,waarnemingsresultaten!AP101,0)</f>
        <v>0</v>
      </c>
      <c r="H102" s="18">
        <f t="shared" si="2"/>
        <v>0</v>
      </c>
      <c r="I102" s="25">
        <f t="shared" si="3"/>
        <v>0</v>
      </c>
      <c r="J102" s="81"/>
      <c r="L102" s="297">
        <f>IF(G102&gt;0,F102*tachtigtwintig!I102,0)</f>
        <v>0</v>
      </c>
      <c r="M102" s="297">
        <f>waarnemingsresultaten!AP101*tachtigtwintig!I102</f>
        <v>0</v>
      </c>
    </row>
    <row r="103" spans="2:13" ht="18" customHeight="1" hidden="1">
      <c r="B103" s="79"/>
      <c r="C103" s="279">
        <f>waarnemingsresultaten!C102</f>
        <v>0</v>
      </c>
      <c r="D103" s="445">
        <f>waarnemingsresultaten!D102</f>
        <v>0</v>
      </c>
      <c r="E103" s="446"/>
      <c r="F103" s="16">
        <f>waarnemingsresultaten!G102</f>
        <v>0</v>
      </c>
      <c r="G103" s="312">
        <f>IF(waarnemingsresultaten!AP102&gt;0,waarnemingsresultaten!AP102,0)</f>
        <v>0</v>
      </c>
      <c r="H103" s="18">
        <f t="shared" si="2"/>
        <v>0</v>
      </c>
      <c r="I103" s="25">
        <f t="shared" si="3"/>
        <v>0</v>
      </c>
      <c r="J103" s="81"/>
      <c r="L103" s="297">
        <f>IF(G103&gt;0,F103*tachtigtwintig!I103,0)</f>
        <v>0</v>
      </c>
      <c r="M103" s="297">
        <f>waarnemingsresultaten!AP102*tachtigtwintig!I103</f>
        <v>0</v>
      </c>
    </row>
    <row r="104" spans="2:13" ht="18" customHeight="1" hidden="1">
      <c r="B104" s="79"/>
      <c r="C104" s="279">
        <f>waarnemingsresultaten!C103</f>
        <v>0</v>
      </c>
      <c r="D104" s="445">
        <f>waarnemingsresultaten!D103</f>
        <v>0</v>
      </c>
      <c r="E104" s="446"/>
      <c r="F104" s="16">
        <f>waarnemingsresultaten!G103</f>
        <v>0</v>
      </c>
      <c r="G104" s="312">
        <f>IF(waarnemingsresultaten!AP103&gt;0,waarnemingsresultaten!AP103,0)</f>
        <v>0</v>
      </c>
      <c r="H104" s="18">
        <f t="shared" si="2"/>
        <v>0</v>
      </c>
      <c r="I104" s="25">
        <f t="shared" si="3"/>
        <v>0</v>
      </c>
      <c r="J104" s="81"/>
      <c r="L104" s="297">
        <f>IF(G104&gt;0,F104*tachtigtwintig!I104,0)</f>
        <v>0</v>
      </c>
      <c r="M104" s="297">
        <f>waarnemingsresultaten!AP103*tachtigtwintig!I104</f>
        <v>0</v>
      </c>
    </row>
    <row r="105" spans="2:13" ht="18" customHeight="1" hidden="1">
      <c r="B105" s="79"/>
      <c r="C105" s="279">
        <f>waarnemingsresultaten!C104</f>
        <v>0</v>
      </c>
      <c r="D105" s="445">
        <f>waarnemingsresultaten!D104</f>
        <v>0</v>
      </c>
      <c r="E105" s="446"/>
      <c r="F105" s="16">
        <f>waarnemingsresultaten!G104</f>
        <v>0</v>
      </c>
      <c r="G105" s="312">
        <f>IF(waarnemingsresultaten!AP104&gt;0,waarnemingsresultaten!AP104,0)</f>
        <v>0</v>
      </c>
      <c r="H105" s="18">
        <f t="shared" si="2"/>
        <v>0</v>
      </c>
      <c r="I105" s="25">
        <f t="shared" si="3"/>
        <v>0</v>
      </c>
      <c r="J105" s="81"/>
      <c r="L105" s="297">
        <f>IF(G105&gt;0,F105*tachtigtwintig!I105,0)</f>
        <v>0</v>
      </c>
      <c r="M105" s="297">
        <f>waarnemingsresultaten!AP104*tachtigtwintig!I105</f>
        <v>0</v>
      </c>
    </row>
    <row r="106" spans="2:13" ht="18" customHeight="1" hidden="1">
      <c r="B106" s="79"/>
      <c r="C106" s="279">
        <f>waarnemingsresultaten!C105</f>
        <v>0</v>
      </c>
      <c r="D106" s="445">
        <f>waarnemingsresultaten!D105</f>
        <v>0</v>
      </c>
      <c r="E106" s="446"/>
      <c r="F106" s="16">
        <f>waarnemingsresultaten!G105</f>
        <v>0</v>
      </c>
      <c r="G106" s="312">
        <f>IF(waarnemingsresultaten!AP105&gt;0,waarnemingsresultaten!AP105,0)</f>
        <v>0</v>
      </c>
      <c r="H106" s="18">
        <f t="shared" si="2"/>
        <v>0</v>
      </c>
      <c r="I106" s="25">
        <f t="shared" si="3"/>
        <v>0</v>
      </c>
      <c r="J106" s="81"/>
      <c r="L106" s="297">
        <f>IF(G106&gt;0,F106*tachtigtwintig!I106,0)</f>
        <v>0</v>
      </c>
      <c r="M106" s="297">
        <f>waarnemingsresultaten!AP105*tachtigtwintig!I106</f>
        <v>0</v>
      </c>
    </row>
    <row r="107" spans="2:13" ht="18" customHeight="1" hidden="1">
      <c r="B107" s="79"/>
      <c r="C107" s="279">
        <f>waarnemingsresultaten!C106</f>
        <v>0</v>
      </c>
      <c r="D107" s="445">
        <f>waarnemingsresultaten!D106</f>
        <v>0</v>
      </c>
      <c r="E107" s="446"/>
      <c r="F107" s="16">
        <f>waarnemingsresultaten!G106</f>
        <v>0</v>
      </c>
      <c r="G107" s="312">
        <f>IF(waarnemingsresultaten!AP106&gt;0,waarnemingsresultaten!AP106,0)</f>
        <v>0</v>
      </c>
      <c r="H107" s="18">
        <f t="shared" si="2"/>
        <v>0</v>
      </c>
      <c r="I107" s="25">
        <f t="shared" si="3"/>
        <v>0</v>
      </c>
      <c r="J107" s="81"/>
      <c r="L107" s="297">
        <f>IF(G107&gt;0,F107*tachtigtwintig!I107,0)</f>
        <v>0</v>
      </c>
      <c r="M107" s="297">
        <f>waarnemingsresultaten!AP106*tachtigtwintig!I107</f>
        <v>0</v>
      </c>
    </row>
    <row r="108" spans="2:13" ht="18" customHeight="1" hidden="1">
      <c r="B108" s="79"/>
      <c r="C108" s="279">
        <f>waarnemingsresultaten!C107</f>
        <v>0</v>
      </c>
      <c r="D108" s="445">
        <f>waarnemingsresultaten!D107</f>
        <v>0</v>
      </c>
      <c r="E108" s="446"/>
      <c r="F108" s="16">
        <f>waarnemingsresultaten!G107</f>
        <v>0</v>
      </c>
      <c r="G108" s="312">
        <f>IF(waarnemingsresultaten!AP107&gt;0,waarnemingsresultaten!AP107,0)</f>
        <v>0</v>
      </c>
      <c r="H108" s="18">
        <f t="shared" si="2"/>
        <v>0</v>
      </c>
      <c r="I108" s="25">
        <f t="shared" si="3"/>
        <v>0</v>
      </c>
      <c r="J108" s="81"/>
      <c r="L108" s="297">
        <f>IF(G108&gt;0,F108*tachtigtwintig!I108,0)</f>
        <v>0</v>
      </c>
      <c r="M108" s="297">
        <f>waarnemingsresultaten!AP107*tachtigtwintig!I108</f>
        <v>0</v>
      </c>
    </row>
    <row r="109" spans="2:13" ht="18" customHeight="1" hidden="1">
      <c r="B109" s="79"/>
      <c r="C109" s="279">
        <f>waarnemingsresultaten!C108</f>
        <v>0</v>
      </c>
      <c r="D109" s="445">
        <f>waarnemingsresultaten!D108</f>
        <v>0</v>
      </c>
      <c r="E109" s="446"/>
      <c r="F109" s="16">
        <f>waarnemingsresultaten!G108</f>
        <v>0</v>
      </c>
      <c r="G109" s="312">
        <f>IF(waarnemingsresultaten!AP108&gt;0,waarnemingsresultaten!AP108,0)</f>
        <v>0</v>
      </c>
      <c r="H109" s="18">
        <f t="shared" si="2"/>
        <v>0</v>
      </c>
      <c r="I109" s="25">
        <f t="shared" si="3"/>
        <v>0</v>
      </c>
      <c r="J109" s="81"/>
      <c r="L109" s="297">
        <f>IF(G109&gt;0,F109*tachtigtwintig!I109,0)</f>
        <v>0</v>
      </c>
      <c r="M109" s="297">
        <f>waarnemingsresultaten!AP108*tachtigtwintig!I109</f>
        <v>0</v>
      </c>
    </row>
    <row r="110" spans="2:13" ht="18" customHeight="1" hidden="1">
      <c r="B110" s="79"/>
      <c r="C110" s="279">
        <f>waarnemingsresultaten!C109</f>
        <v>0</v>
      </c>
      <c r="D110" s="445">
        <f>waarnemingsresultaten!D109</f>
        <v>0</v>
      </c>
      <c r="E110" s="446"/>
      <c r="F110" s="16">
        <f>waarnemingsresultaten!G109</f>
        <v>0</v>
      </c>
      <c r="G110" s="312">
        <f>IF(waarnemingsresultaten!AP109&gt;0,waarnemingsresultaten!AP109,0)</f>
        <v>0</v>
      </c>
      <c r="H110" s="18">
        <f t="shared" si="2"/>
        <v>0</v>
      </c>
      <c r="I110" s="25">
        <f t="shared" si="3"/>
        <v>0</v>
      </c>
      <c r="J110" s="81"/>
      <c r="L110" s="297">
        <f>IF(G110&gt;0,F110*tachtigtwintig!I110,0)</f>
        <v>0</v>
      </c>
      <c r="M110" s="297">
        <f>waarnemingsresultaten!AP109*tachtigtwintig!I110</f>
        <v>0</v>
      </c>
    </row>
    <row r="111" spans="2:13" ht="18" customHeight="1" hidden="1">
      <c r="B111" s="79"/>
      <c r="C111" s="279">
        <f>waarnemingsresultaten!C110</f>
        <v>0</v>
      </c>
      <c r="D111" s="445">
        <f>waarnemingsresultaten!D110</f>
        <v>0</v>
      </c>
      <c r="E111" s="446"/>
      <c r="F111" s="16">
        <f>waarnemingsresultaten!G110</f>
        <v>0</v>
      </c>
      <c r="G111" s="312">
        <f>IF(waarnemingsresultaten!AP110&gt;0,waarnemingsresultaten!AP110,0)</f>
        <v>0</v>
      </c>
      <c r="H111" s="18">
        <f t="shared" si="2"/>
        <v>0</v>
      </c>
      <c r="I111" s="25">
        <f t="shared" si="3"/>
        <v>0</v>
      </c>
      <c r="J111" s="81"/>
      <c r="L111" s="297">
        <f>IF(G111&gt;0,F111*tachtigtwintig!I111,0)</f>
        <v>0</v>
      </c>
      <c r="M111" s="297">
        <f>waarnemingsresultaten!AP110*tachtigtwintig!I111</f>
        <v>0</v>
      </c>
    </row>
    <row r="112" spans="2:13" ht="18" customHeight="1" thickBot="1">
      <c r="B112" s="79"/>
      <c r="C112" s="279">
        <f>waarnemingsresultaten!C111</f>
        <v>0</v>
      </c>
      <c r="D112" s="445">
        <f>waarnemingsresultaten!D111</f>
        <v>0</v>
      </c>
      <c r="E112" s="446"/>
      <c r="F112" s="16">
        <f>waarnemingsresultaten!G111</f>
        <v>0</v>
      </c>
      <c r="G112" s="312">
        <f>IF(waarnemingsresultaten!AP111&gt;0,waarnemingsresultaten!AP111,0)</f>
        <v>0</v>
      </c>
      <c r="H112" s="18">
        <f t="shared" si="2"/>
        <v>0</v>
      </c>
      <c r="I112" s="25">
        <f t="shared" si="3"/>
        <v>0</v>
      </c>
      <c r="J112" s="81"/>
      <c r="L112" s="297">
        <f>IF(G112&gt;0,F112*tachtigtwintig!I112,0)</f>
        <v>0</v>
      </c>
      <c r="M112" s="297">
        <f>waarnemingsresultaten!AP111*tachtigtwintig!I112</f>
        <v>0</v>
      </c>
    </row>
    <row r="113" spans="2:13" ht="18" customHeight="1" thickBot="1">
      <c r="B113" s="79"/>
      <c r="C113" s="102"/>
      <c r="D113" s="103"/>
      <c r="E113" s="104"/>
      <c r="F113" s="102"/>
      <c r="G113" s="249" t="s">
        <v>91</v>
      </c>
      <c r="H113" s="193">
        <f>M113/L113</f>
        <v>0.012042187833631144</v>
      </c>
      <c r="I113" s="102"/>
      <c r="J113" s="81"/>
      <c r="L113" s="204">
        <f>SUM(L14:L112)</f>
        <v>92.32380274801014</v>
      </c>
      <c r="M113" s="205">
        <f>SUM(M14:M112)</f>
        <v>1.1117805742066493</v>
      </c>
    </row>
    <row r="114" spans="2:10" ht="16.5" thickBot="1">
      <c r="B114" s="88"/>
      <c r="C114" s="89"/>
      <c r="D114" s="89"/>
      <c r="E114" s="89"/>
      <c r="F114" s="89"/>
      <c r="G114" s="89"/>
      <c r="H114" s="89"/>
      <c r="I114" s="89"/>
      <c r="J114" s="90"/>
    </row>
    <row r="115" ht="16.5" thickTop="1"/>
  </sheetData>
  <sheetProtection/>
  <mergeCells count="99">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5:E105"/>
    <mergeCell ref="D110:E110"/>
    <mergeCell ref="D111:E111"/>
    <mergeCell ref="D112:E112"/>
    <mergeCell ref="D106:E106"/>
    <mergeCell ref="D107:E107"/>
    <mergeCell ref="D108:E108"/>
    <mergeCell ref="D109:E109"/>
  </mergeCells>
  <printOptions horizontalCentered="1"/>
  <pageMargins left="0.3937007874015748" right="0.3937007874015748" top="0.5905511811023623" bottom="0.3937007874015748" header="0.3937007874015748" footer="0.1968503937007874"/>
  <pageSetup firstPageNumber="1" useFirstPageNumber="1" fitToHeight="1" fitToWidth="1" horizontalDpi="300" verticalDpi="300" orientation="portrait" paperSize="9" scale="72"/>
  <headerFooter alignWithMargins="0">
    <oddFooter>&amp;L&amp;"Arial,Standaard"&amp;8&amp;F   &amp;D</oddFooter>
  </headerFooter>
</worksheet>
</file>

<file path=xl/worksheets/sheet8.xml><?xml version="1.0" encoding="utf-8"?>
<worksheet xmlns="http://schemas.openxmlformats.org/spreadsheetml/2006/main" xmlns:r="http://schemas.openxmlformats.org/officeDocument/2006/relationships">
  <sheetPr codeName="Blad7">
    <pageSetUpPr fitToPage="1"/>
  </sheetPr>
  <dimension ref="B2:M114"/>
  <sheetViews>
    <sheetView showGridLines="0" showZeros="0" zoomScale="75" zoomScaleNormal="75" zoomScalePageLayoutView="0" workbookViewId="0" topLeftCell="A1">
      <pane ySplit="13" topLeftCell="A14" activePane="bottomLeft" state="frozen"/>
      <selection pane="topLeft" activeCell="C13" sqref="C13:L112"/>
      <selection pane="bottomLeft" activeCell="C13" sqref="C13:L112"/>
    </sheetView>
  </sheetViews>
  <sheetFormatPr defaultColWidth="0" defaultRowHeight="15.75" zeroHeight="1"/>
  <cols>
    <col min="1" max="2" width="2.625" style="5" customWidth="1"/>
    <col min="3" max="3" width="5.875" style="5" customWidth="1"/>
    <col min="4" max="4" width="40.625" style="2" customWidth="1"/>
    <col min="5" max="5" width="24.125" style="2" customWidth="1"/>
    <col min="6" max="6" width="14.125" style="5" customWidth="1"/>
    <col min="7" max="7" width="10.625" style="5" customWidth="1"/>
    <col min="8" max="8" width="10.875" style="5" customWidth="1"/>
    <col min="9" max="9" width="12.625" style="5" customWidth="1"/>
    <col min="10" max="11" width="2.625" style="5" customWidth="1"/>
    <col min="12" max="12" width="18.00390625" style="5" hidden="1" customWidth="1"/>
    <col min="13" max="13" width="17.375" style="5" hidden="1" customWidth="1"/>
    <col min="14" max="16384" width="9.00390625" style="5" hidden="1" customWidth="1"/>
  </cols>
  <sheetData>
    <row r="1" ht="16.5" thickBot="1"/>
    <row r="2" spans="2:11" ht="16.5" thickTop="1">
      <c r="B2" s="77">
        <f>takenlijst!B2</f>
        <v>0</v>
      </c>
      <c r="C2" s="78"/>
      <c r="D2" s="78"/>
      <c r="E2" s="78"/>
      <c r="F2" s="78"/>
      <c r="G2" s="78"/>
      <c r="H2" s="78"/>
      <c r="I2" s="78"/>
      <c r="J2" s="101">
        <f>takenlijst!N2</f>
        <v>0</v>
      </c>
      <c r="K2" s="31"/>
    </row>
    <row r="3" spans="2:11" ht="15.75">
      <c r="B3" s="79"/>
      <c r="C3" s="2"/>
      <c r="F3" s="2"/>
      <c r="G3" s="2"/>
      <c r="H3" s="2"/>
      <c r="I3" s="2"/>
      <c r="J3" s="119"/>
      <c r="K3" s="187"/>
    </row>
    <row r="4" spans="2:11" ht="18">
      <c r="B4" s="79"/>
      <c r="C4" s="2"/>
      <c r="D4" s="31" t="s">
        <v>0</v>
      </c>
      <c r="E4" s="112">
        <f>takenlijst!$E$3</f>
        <v>0</v>
      </c>
      <c r="F4" s="80"/>
      <c r="G4" s="28"/>
      <c r="H4" s="24"/>
      <c r="I4" s="2"/>
      <c r="J4" s="81"/>
      <c r="K4" s="2"/>
    </row>
    <row r="5" spans="2:11" ht="18">
      <c r="B5" s="79"/>
      <c r="C5" s="2"/>
      <c r="D5" s="31" t="s">
        <v>1</v>
      </c>
      <c r="E5" s="113">
        <f>takenlijst!$E$4</f>
        <v>0</v>
      </c>
      <c r="F5" s="80"/>
      <c r="G5" s="28"/>
      <c r="H5" s="24"/>
      <c r="I5" s="2"/>
      <c r="J5" s="81"/>
      <c r="K5" s="2"/>
    </row>
    <row r="6" spans="2:11" ht="18">
      <c r="B6" s="79"/>
      <c r="C6" s="2"/>
      <c r="D6" s="31" t="s">
        <v>2</v>
      </c>
      <c r="E6" s="114">
        <f>takenlijst!$E$5</f>
        <v>0</v>
      </c>
      <c r="F6" s="80"/>
      <c r="G6" s="28"/>
      <c r="H6" s="24"/>
      <c r="I6" s="2"/>
      <c r="J6" s="81"/>
      <c r="K6" s="2"/>
    </row>
    <row r="7" spans="2:11" ht="18">
      <c r="B7" s="79"/>
      <c r="C7" s="2"/>
      <c r="D7" s="31" t="s">
        <v>3</v>
      </c>
      <c r="E7" s="115">
        <f>takenlijst!$E$6</f>
        <v>0</v>
      </c>
      <c r="F7" s="80"/>
      <c r="G7" s="28"/>
      <c r="H7" s="24"/>
      <c r="I7" s="2"/>
      <c r="J7" s="81"/>
      <c r="K7" s="2"/>
    </row>
    <row r="8" spans="2:11" ht="18">
      <c r="B8" s="79"/>
      <c r="C8" s="1"/>
      <c r="F8" s="2"/>
      <c r="G8" s="2"/>
      <c r="H8" s="2"/>
      <c r="I8" s="2"/>
      <c r="J8" s="81"/>
      <c r="K8" s="2"/>
    </row>
    <row r="9" spans="2:13" s="202" customFormat="1" ht="19.5">
      <c r="B9" s="197"/>
      <c r="C9" s="6" t="s">
        <v>44</v>
      </c>
      <c r="D9" s="198"/>
      <c r="E9" s="198"/>
      <c r="F9" s="198"/>
      <c r="G9" s="198"/>
      <c r="H9" s="128"/>
      <c r="I9" s="128"/>
      <c r="J9" s="199"/>
      <c r="K9" s="200"/>
      <c r="L9" s="201"/>
      <c r="M9" s="201"/>
    </row>
    <row r="10" spans="2:13" s="202" customFormat="1" ht="19.5">
      <c r="B10" s="197"/>
      <c r="C10" s="6" t="s">
        <v>92</v>
      </c>
      <c r="D10" s="198"/>
      <c r="E10" s="198"/>
      <c r="F10" s="198"/>
      <c r="G10" s="198"/>
      <c r="H10" s="128"/>
      <c r="I10" s="128"/>
      <c r="J10" s="199"/>
      <c r="K10" s="200"/>
      <c r="L10" s="201"/>
      <c r="M10" s="201"/>
    </row>
    <row r="11" spans="2:13" ht="18">
      <c r="B11" s="95"/>
      <c r="C11" s="97"/>
      <c r="D11" s="97"/>
      <c r="E11" s="97"/>
      <c r="F11" s="97"/>
      <c r="G11" s="97"/>
      <c r="H11" s="98"/>
      <c r="I11" s="98"/>
      <c r="J11" s="118"/>
      <c r="K11" s="188"/>
      <c r="L11" s="28"/>
      <c r="M11" s="24"/>
    </row>
    <row r="12" spans="2:13" ht="18">
      <c r="B12" s="79"/>
      <c r="C12" s="10"/>
      <c r="D12" s="10"/>
      <c r="E12" s="10"/>
      <c r="F12" s="10"/>
      <c r="G12" s="10"/>
      <c r="H12" s="10"/>
      <c r="I12" s="10"/>
      <c r="J12" s="81"/>
      <c r="L12" s="35" t="s">
        <v>85</v>
      </c>
      <c r="M12" s="7"/>
    </row>
    <row r="13" spans="2:13" s="12" customFormat="1" ht="15.75">
      <c r="B13" s="85"/>
      <c r="C13" s="91" t="s">
        <v>6</v>
      </c>
      <c r="D13" s="92" t="s">
        <v>7</v>
      </c>
      <c r="E13" s="93"/>
      <c r="F13" s="91" t="s">
        <v>12</v>
      </c>
      <c r="G13" s="91" t="s">
        <v>86</v>
      </c>
      <c r="H13" s="91" t="s">
        <v>87</v>
      </c>
      <c r="I13" s="91" t="s">
        <v>88</v>
      </c>
      <c r="J13" s="181"/>
      <c r="L13" s="36" t="s">
        <v>89</v>
      </c>
      <c r="M13" s="36" t="s">
        <v>90</v>
      </c>
    </row>
    <row r="14" spans="2:13" ht="18" customHeight="1">
      <c r="B14" s="79"/>
      <c r="C14" s="70">
        <f>waarnemingsresultaten!C13</f>
        <v>0</v>
      </c>
      <c r="D14" s="447">
        <f>waarnemingsresultaten!D13</f>
        <v>0</v>
      </c>
      <c r="E14" s="448"/>
      <c r="F14" s="312">
        <f>waarnemingsresultaten!G13</f>
        <v>0</v>
      </c>
      <c r="G14" s="312">
        <f>IF(waarnemingsresultaten!AQ13&gt;0,waarnemingsresultaten!AQ13,0)</f>
        <v>1</v>
      </c>
      <c r="H14" s="18" t="e">
        <f>IF(G14&gt;0,G14/F14,0)</f>
        <v>#DIV/0!</v>
      </c>
      <c r="I14" s="25" t="e">
        <f>IF(H14=0,F14*$H$113,G14)</f>
        <v>#DIV/0!</v>
      </c>
      <c r="J14" s="81"/>
      <c r="L14" s="297">
        <f>IF(G14&gt;0,F14*tachtigtwintig!I14,0)</f>
        <v>0</v>
      </c>
      <c r="M14" s="297">
        <f>waarnemingsresultaten!AQ13*tachtigtwintig!I14</f>
        <v>0</v>
      </c>
    </row>
    <row r="15" spans="2:13" ht="18" customHeight="1">
      <c r="B15" s="79"/>
      <c r="C15" s="70">
        <f>waarnemingsresultaten!C14</f>
        <v>0</v>
      </c>
      <c r="D15" s="447">
        <f>waarnemingsresultaten!D14</f>
        <v>0</v>
      </c>
      <c r="E15" s="448"/>
      <c r="F15" s="312">
        <f>waarnemingsresultaten!G14</f>
        <v>0</v>
      </c>
      <c r="G15" s="312">
        <f>IF(waarnemingsresultaten!AQ14&gt;0,waarnemingsresultaten!AQ14,0)</f>
        <v>5</v>
      </c>
      <c r="H15" s="18" t="e">
        <f aca="true" t="shared" si="0" ref="H15:H78">IF(G15&gt;0,G15/F15,0)</f>
        <v>#DIV/0!</v>
      </c>
      <c r="I15" s="25" t="e">
        <f aca="true" t="shared" si="1" ref="I15:I78">IF(H15=0,F15*$H$113,G15)</f>
        <v>#DIV/0!</v>
      </c>
      <c r="J15" s="81"/>
      <c r="L15" s="297">
        <f>IF(G15&gt;0,F15*tachtigtwintig!I15,0)</f>
        <v>0</v>
      </c>
      <c r="M15" s="297">
        <f>waarnemingsresultaten!AQ14*tachtigtwintig!I15</f>
        <v>0</v>
      </c>
    </row>
    <row r="16" spans="2:13" ht="18" customHeight="1">
      <c r="B16" s="79"/>
      <c r="C16" s="70">
        <f>waarnemingsresultaten!C15</f>
        <v>0</v>
      </c>
      <c r="D16" s="447">
        <f>waarnemingsresultaten!D15</f>
        <v>0</v>
      </c>
      <c r="E16" s="448"/>
      <c r="F16" s="312">
        <f>waarnemingsresultaten!G15</f>
        <v>0</v>
      </c>
      <c r="G16" s="312">
        <f>IF(waarnemingsresultaten!AQ15&gt;0,waarnemingsresultaten!AQ15,0)</f>
        <v>1</v>
      </c>
      <c r="H16" s="18" t="e">
        <f t="shared" si="0"/>
        <v>#DIV/0!</v>
      </c>
      <c r="I16" s="25" t="e">
        <f t="shared" si="1"/>
        <v>#DIV/0!</v>
      </c>
      <c r="J16" s="81"/>
      <c r="L16" s="297">
        <f>IF(G16&gt;0,F16*tachtigtwintig!I16,0)</f>
        <v>0</v>
      </c>
      <c r="M16" s="297">
        <f>waarnemingsresultaten!AQ15*tachtigtwintig!I16</f>
        <v>0</v>
      </c>
    </row>
    <row r="17" spans="2:13" ht="18" customHeight="1">
      <c r="B17" s="79"/>
      <c r="C17" s="70">
        <f>waarnemingsresultaten!C16</f>
        <v>0</v>
      </c>
      <c r="D17" s="447">
        <f>waarnemingsresultaten!D16</f>
        <v>0</v>
      </c>
      <c r="E17" s="448"/>
      <c r="F17" s="312">
        <f>waarnemingsresultaten!G16</f>
        <v>0</v>
      </c>
      <c r="G17" s="312">
        <f>IF(waarnemingsresultaten!AQ16&gt;0,waarnemingsresultaten!AQ16,0)</f>
        <v>0</v>
      </c>
      <c r="H17" s="18">
        <f t="shared" si="0"/>
        <v>0</v>
      </c>
      <c r="I17" s="25">
        <f t="shared" si="1"/>
        <v>0</v>
      </c>
      <c r="J17" s="81"/>
      <c r="L17" s="297">
        <f>IF(G17&gt;0,F17*tachtigtwintig!I17,0)</f>
        <v>0</v>
      </c>
      <c r="M17" s="297">
        <f>waarnemingsresultaten!AQ16*tachtigtwintig!I17</f>
        <v>0</v>
      </c>
    </row>
    <row r="18" spans="2:13" ht="18" customHeight="1">
      <c r="B18" s="79"/>
      <c r="C18" s="70">
        <f>waarnemingsresultaten!C17</f>
        <v>0</v>
      </c>
      <c r="D18" s="447">
        <f>waarnemingsresultaten!D17</f>
        <v>0</v>
      </c>
      <c r="E18" s="448"/>
      <c r="F18" s="312">
        <f>waarnemingsresultaten!G17</f>
        <v>0</v>
      </c>
      <c r="G18" s="312">
        <f>IF(waarnemingsresultaten!AQ17&gt;0,waarnemingsresultaten!AQ17,0)</f>
        <v>1</v>
      </c>
      <c r="H18" s="18" t="e">
        <f t="shared" si="0"/>
        <v>#DIV/0!</v>
      </c>
      <c r="I18" s="25" t="e">
        <f t="shared" si="1"/>
        <v>#DIV/0!</v>
      </c>
      <c r="J18" s="81"/>
      <c r="L18" s="297">
        <f>IF(G18&gt;0,F18*tachtigtwintig!I18,0)</f>
        <v>0</v>
      </c>
      <c r="M18" s="297">
        <f>waarnemingsresultaten!AQ17*tachtigtwintig!I18</f>
        <v>0</v>
      </c>
    </row>
    <row r="19" spans="2:13" ht="18" customHeight="1">
      <c r="B19" s="79"/>
      <c r="C19" s="70">
        <f>waarnemingsresultaten!C18</f>
        <v>0</v>
      </c>
      <c r="D19" s="447">
        <f>waarnemingsresultaten!D18</f>
        <v>0</v>
      </c>
      <c r="E19" s="448"/>
      <c r="F19" s="312">
        <f>waarnemingsresultaten!G18</f>
        <v>0</v>
      </c>
      <c r="G19" s="312">
        <f>IF(waarnemingsresultaten!AQ18&gt;0,waarnemingsresultaten!AQ18,0)</f>
        <v>1</v>
      </c>
      <c r="H19" s="18" t="e">
        <f t="shared" si="0"/>
        <v>#DIV/0!</v>
      </c>
      <c r="I19" s="25" t="e">
        <f t="shared" si="1"/>
        <v>#DIV/0!</v>
      </c>
      <c r="J19" s="81"/>
      <c r="L19" s="297">
        <f>IF(G19&gt;0,F19*tachtigtwintig!I19,0)</f>
        <v>0</v>
      </c>
      <c r="M19" s="297">
        <f>waarnemingsresultaten!AQ18*tachtigtwintig!I19</f>
        <v>0</v>
      </c>
    </row>
    <row r="20" spans="2:13" ht="18" customHeight="1">
      <c r="B20" s="79"/>
      <c r="C20" s="70">
        <f>waarnemingsresultaten!C19</f>
        <v>0</v>
      </c>
      <c r="D20" s="447" t="str">
        <f>waarnemingsresultaten!D19</f>
        <v>Beantwoorden mail</v>
      </c>
      <c r="E20" s="448"/>
      <c r="F20" s="312">
        <f>waarnemingsresultaten!G19</f>
        <v>2</v>
      </c>
      <c r="G20" s="312">
        <f>IF(waarnemingsresultaten!AQ19&gt;0,waarnemingsresultaten!AQ19,0)</f>
        <v>0</v>
      </c>
      <c r="H20" s="18">
        <f t="shared" si="0"/>
        <v>0</v>
      </c>
      <c r="I20" s="25">
        <f t="shared" si="1"/>
        <v>0.01835454926382407</v>
      </c>
      <c r="J20" s="81"/>
      <c r="L20" s="297">
        <f>IF(G20&gt;0,F20*tachtigtwintig!I20,0)</f>
        <v>0</v>
      </c>
      <c r="M20" s="297">
        <f>waarnemingsresultaten!AQ19*tachtigtwintig!I20</f>
        <v>0</v>
      </c>
    </row>
    <row r="21" spans="2:13" ht="18" customHeight="1">
      <c r="B21" s="79"/>
      <c r="C21" s="70">
        <f>waarnemingsresultaten!C20</f>
        <v>0</v>
      </c>
      <c r="D21" s="447">
        <f>waarnemingsresultaten!D20</f>
        <v>0</v>
      </c>
      <c r="E21" s="448"/>
      <c r="F21" s="312">
        <f>waarnemingsresultaten!G20</f>
        <v>0</v>
      </c>
      <c r="G21" s="312">
        <f>IF(waarnemingsresultaten!AQ20&gt;0,waarnemingsresultaten!AQ20,0)</f>
        <v>2</v>
      </c>
      <c r="H21" s="18" t="e">
        <f t="shared" si="0"/>
        <v>#DIV/0!</v>
      </c>
      <c r="I21" s="25" t="e">
        <f t="shared" si="1"/>
        <v>#DIV/0!</v>
      </c>
      <c r="J21" s="81"/>
      <c r="L21" s="297">
        <f>IF(G21&gt;0,F21*tachtigtwintig!I21,0)</f>
        <v>0</v>
      </c>
      <c r="M21" s="297">
        <f>waarnemingsresultaten!AQ20*tachtigtwintig!I21</f>
        <v>0</v>
      </c>
    </row>
    <row r="22" spans="2:13" ht="18" customHeight="1">
      <c r="B22" s="79"/>
      <c r="C22" s="70">
        <f>waarnemingsresultaten!C21</f>
        <v>0</v>
      </c>
      <c r="D22" s="447">
        <f>waarnemingsresultaten!D21</f>
        <v>0</v>
      </c>
      <c r="E22" s="448"/>
      <c r="F22" s="312">
        <f>waarnemingsresultaten!G21</f>
        <v>0</v>
      </c>
      <c r="G22" s="312">
        <f>IF(waarnemingsresultaten!AQ21&gt;0,waarnemingsresultaten!AQ21,0)</f>
        <v>0</v>
      </c>
      <c r="H22" s="18">
        <f t="shared" si="0"/>
        <v>0</v>
      </c>
      <c r="I22" s="25">
        <f t="shared" si="1"/>
        <v>0</v>
      </c>
      <c r="J22" s="81"/>
      <c r="L22" s="297">
        <f>IF(G22&gt;0,F22*tachtigtwintig!I22,0)</f>
        <v>0</v>
      </c>
      <c r="M22" s="297">
        <f>waarnemingsresultaten!AQ21*tachtigtwintig!I22</f>
        <v>0</v>
      </c>
    </row>
    <row r="23" spans="2:13" ht="18" customHeight="1">
      <c r="B23" s="79"/>
      <c r="C23" s="70">
        <f>waarnemingsresultaten!C22</f>
        <v>0</v>
      </c>
      <c r="D23" s="447">
        <f>waarnemingsresultaten!D22</f>
        <v>0</v>
      </c>
      <c r="E23" s="448"/>
      <c r="F23" s="312">
        <f>waarnemingsresultaten!G22</f>
        <v>0</v>
      </c>
      <c r="G23" s="312">
        <f>IF(waarnemingsresultaten!AQ22&gt;0,waarnemingsresultaten!AQ22,0)</f>
        <v>0</v>
      </c>
      <c r="H23" s="18">
        <f t="shared" si="0"/>
        <v>0</v>
      </c>
      <c r="I23" s="25">
        <f t="shared" si="1"/>
        <v>0</v>
      </c>
      <c r="J23" s="81"/>
      <c r="L23" s="297">
        <f>IF(G23&gt;0,F23*tachtigtwintig!I23,0)</f>
        <v>0</v>
      </c>
      <c r="M23" s="297">
        <f>waarnemingsresultaten!AQ22*tachtigtwintig!I23</f>
        <v>0</v>
      </c>
    </row>
    <row r="24" spans="2:13" ht="18" customHeight="1">
      <c r="B24" s="79"/>
      <c r="C24" s="70">
        <f>waarnemingsresultaten!C23</f>
        <v>0</v>
      </c>
      <c r="D24" s="447" t="str">
        <f>waarnemingsresultaten!D23</f>
        <v>Houden van functioneringsgesprek</v>
      </c>
      <c r="E24" s="448"/>
      <c r="F24" s="312">
        <f>waarnemingsresultaten!G23</f>
        <v>120</v>
      </c>
      <c r="G24" s="312">
        <f>IF(waarnemingsresultaten!AQ23&gt;0,waarnemingsresultaten!AQ23,0)</f>
        <v>0.4</v>
      </c>
      <c r="H24" s="18">
        <f t="shared" si="0"/>
        <v>0.0033333333333333335</v>
      </c>
      <c r="I24" s="25">
        <f t="shared" si="1"/>
        <v>0.4</v>
      </c>
      <c r="J24" s="81"/>
      <c r="L24" s="297">
        <f>IF(G24&gt;0,F24*tachtigtwintig!I24,0)</f>
        <v>34.41682600382409</v>
      </c>
      <c r="M24" s="297">
        <f>waarnemingsresultaten!AQ23*tachtigtwintig!I24</f>
        <v>0.11472275334608031</v>
      </c>
    </row>
    <row r="25" spans="2:13" ht="18" customHeight="1">
      <c r="B25" s="79"/>
      <c r="C25" s="70">
        <f>waarnemingsresultaten!C24</f>
        <v>0</v>
      </c>
      <c r="D25" s="447" t="str">
        <f>waarnemingsresultaten!D24</f>
        <v>Declaratieproces</v>
      </c>
      <c r="E25" s="448"/>
      <c r="F25" s="312">
        <f>waarnemingsresultaten!G24</f>
        <v>0</v>
      </c>
      <c r="G25" s="312">
        <f>IF(waarnemingsresultaten!AQ24&gt;0,waarnemingsresultaten!AQ24,0)</f>
        <v>0.5</v>
      </c>
      <c r="H25" s="18" t="e">
        <f t="shared" si="0"/>
        <v>#DIV/0!</v>
      </c>
      <c r="I25" s="25" t="e">
        <f t="shared" si="1"/>
        <v>#DIV/0!</v>
      </c>
      <c r="J25" s="81"/>
      <c r="L25" s="297">
        <f>IF(G25&gt;0,F25*tachtigtwintig!I25,0)</f>
        <v>0</v>
      </c>
      <c r="M25" s="297">
        <f>waarnemingsresultaten!AQ24*tachtigtwintig!I25</f>
        <v>0</v>
      </c>
    </row>
    <row r="26" spans="2:13" ht="18" customHeight="1">
      <c r="B26" s="79"/>
      <c r="C26" s="70">
        <f>waarnemingsresultaten!C25</f>
        <v>0</v>
      </c>
      <c r="D26" s="447" t="str">
        <f>waarnemingsresultaten!D25</f>
        <v>P&amp;O</v>
      </c>
      <c r="E26" s="448"/>
      <c r="F26" s="312">
        <f>waarnemingsresultaten!G25</f>
        <v>0</v>
      </c>
      <c r="G26" s="312">
        <f>IF(waarnemingsresultaten!AQ25&gt;0,waarnemingsresultaten!AQ25,0)</f>
        <v>0</v>
      </c>
      <c r="H26" s="18">
        <f t="shared" si="0"/>
        <v>0</v>
      </c>
      <c r="I26" s="25">
        <f t="shared" si="1"/>
        <v>0</v>
      </c>
      <c r="J26" s="81"/>
      <c r="L26" s="297">
        <f>IF(G26&gt;0,F26*tachtigtwintig!I26,0)</f>
        <v>0</v>
      </c>
      <c r="M26" s="297">
        <f>waarnemingsresultaten!AQ25*tachtigtwintig!I26</f>
        <v>0</v>
      </c>
    </row>
    <row r="27" spans="2:13" ht="18" customHeight="1">
      <c r="B27" s="79"/>
      <c r="C27" s="70">
        <f>waarnemingsresultaten!C26</f>
        <v>0</v>
      </c>
      <c r="D27" s="447" t="str">
        <f>waarnemingsresultaten!D26</f>
        <v>Verwerken retourinformatie</v>
      </c>
      <c r="E27" s="448"/>
      <c r="F27" s="312">
        <f>waarnemingsresultaten!G26</f>
        <v>60</v>
      </c>
      <c r="G27" s="312">
        <f>IF(waarnemingsresultaten!AQ26&gt;0,waarnemingsresultaten!AQ26,0)</f>
        <v>0.5</v>
      </c>
      <c r="H27" s="18">
        <f t="shared" si="0"/>
        <v>0.008333333333333333</v>
      </c>
      <c r="I27" s="25">
        <f t="shared" si="1"/>
        <v>0.5</v>
      </c>
      <c r="J27" s="81"/>
      <c r="L27" s="297">
        <f>IF(G27&gt;0,F27*tachtigtwintig!I27,0)</f>
        <v>27.906976744186046</v>
      </c>
      <c r="M27" s="297">
        <f>waarnemingsresultaten!AQ26*tachtigtwintig!I27</f>
        <v>0.23255813953488372</v>
      </c>
    </row>
    <row r="28" spans="2:13" ht="18" customHeight="1">
      <c r="B28" s="79"/>
      <c r="C28" s="70">
        <f>waarnemingsresultaten!C27</f>
        <v>0</v>
      </c>
      <c r="D28" s="447">
        <f>waarnemingsresultaten!D27</f>
        <v>0</v>
      </c>
      <c r="E28" s="448"/>
      <c r="F28" s="312">
        <f>waarnemingsresultaten!G27</f>
        <v>0</v>
      </c>
      <c r="G28" s="312">
        <f>IF(waarnemingsresultaten!AQ27&gt;0,waarnemingsresultaten!AQ27,0)</f>
        <v>0</v>
      </c>
      <c r="H28" s="18">
        <f t="shared" si="0"/>
        <v>0</v>
      </c>
      <c r="I28" s="25">
        <f t="shared" si="1"/>
        <v>0</v>
      </c>
      <c r="J28" s="81"/>
      <c r="L28" s="297">
        <f>IF(G28&gt;0,F28*tachtigtwintig!I28,0)</f>
        <v>0</v>
      </c>
      <c r="M28" s="297">
        <f>waarnemingsresultaten!AQ27*tachtigtwintig!I28</f>
        <v>0</v>
      </c>
    </row>
    <row r="29" spans="2:13" ht="18" customHeight="1">
      <c r="B29" s="79"/>
      <c r="C29" s="70">
        <f>waarnemingsresultaten!C28</f>
        <v>0</v>
      </c>
      <c r="D29" s="447">
        <f>waarnemingsresultaten!D28</f>
        <v>0</v>
      </c>
      <c r="E29" s="448"/>
      <c r="F29" s="312">
        <f>waarnemingsresultaten!G28</f>
        <v>0</v>
      </c>
      <c r="G29" s="312">
        <f>IF(waarnemingsresultaten!AQ28&gt;0,waarnemingsresultaten!AQ28,0)</f>
        <v>0</v>
      </c>
      <c r="H29" s="18">
        <f t="shared" si="0"/>
        <v>0</v>
      </c>
      <c r="I29" s="25">
        <f t="shared" si="1"/>
        <v>0</v>
      </c>
      <c r="J29" s="81"/>
      <c r="L29" s="297">
        <f>IF(G29&gt;0,F29*tachtigtwintig!I29,0)</f>
        <v>0</v>
      </c>
      <c r="M29" s="297">
        <f>waarnemingsresultaten!AQ28*tachtigtwintig!I29</f>
        <v>0</v>
      </c>
    </row>
    <row r="30" spans="2:13" ht="18" customHeight="1">
      <c r="B30" s="79"/>
      <c r="C30" s="70">
        <f>waarnemingsresultaten!C29</f>
        <v>0</v>
      </c>
      <c r="D30" s="447">
        <f>waarnemingsresultaten!D29</f>
        <v>0</v>
      </c>
      <c r="E30" s="448"/>
      <c r="F30" s="312">
        <f>waarnemingsresultaten!G29</f>
        <v>0</v>
      </c>
      <c r="G30" s="312">
        <f>IF(waarnemingsresultaten!AQ29&gt;0,waarnemingsresultaten!AQ29,0)</f>
        <v>0.5</v>
      </c>
      <c r="H30" s="18" t="e">
        <f t="shared" si="0"/>
        <v>#DIV/0!</v>
      </c>
      <c r="I30" s="25" t="e">
        <f t="shared" si="1"/>
        <v>#DIV/0!</v>
      </c>
      <c r="J30" s="81"/>
      <c r="L30" s="297">
        <f>IF(G30&gt;0,F30*tachtigtwintig!I30,0)</f>
        <v>0</v>
      </c>
      <c r="M30" s="297">
        <f>waarnemingsresultaten!AQ29*tachtigtwintig!I30</f>
        <v>0</v>
      </c>
    </row>
    <row r="31" spans="2:13" ht="18" customHeight="1">
      <c r="B31" s="79"/>
      <c r="C31" s="70">
        <f>waarnemingsresultaten!C30</f>
        <v>0</v>
      </c>
      <c r="D31" s="447" t="str">
        <f>waarnemingsresultaten!D30</f>
        <v>Debiteurenbeheer</v>
      </c>
      <c r="E31" s="448"/>
      <c r="F31" s="312">
        <f>waarnemingsresultaten!G30</f>
        <v>30</v>
      </c>
      <c r="G31" s="312">
        <f>IF(waarnemingsresultaten!AQ30&gt;0,waarnemingsresultaten!AQ30,0)</f>
        <v>0.5</v>
      </c>
      <c r="H31" s="18">
        <f t="shared" si="0"/>
        <v>0.016666666666666666</v>
      </c>
      <c r="I31" s="25">
        <f t="shared" si="1"/>
        <v>0.5</v>
      </c>
      <c r="J31" s="81"/>
      <c r="L31" s="297">
        <f>IF(G31&gt;0,F31*tachtigtwintig!I31,0)</f>
        <v>30</v>
      </c>
      <c r="M31" s="297">
        <f>waarnemingsresultaten!AQ30*tachtigtwintig!I31</f>
        <v>0.5</v>
      </c>
    </row>
    <row r="32" spans="2:13" ht="18" customHeight="1">
      <c r="B32" s="79"/>
      <c r="C32" s="70">
        <f>waarnemingsresultaten!C31</f>
        <v>0</v>
      </c>
      <c r="D32" s="447">
        <f>waarnemingsresultaten!D31</f>
        <v>0</v>
      </c>
      <c r="E32" s="448"/>
      <c r="F32" s="312">
        <f>waarnemingsresultaten!G31</f>
        <v>0</v>
      </c>
      <c r="G32" s="312">
        <f>IF(waarnemingsresultaten!AQ31&gt;0,waarnemingsresultaten!AQ31,0)</f>
        <v>0</v>
      </c>
      <c r="H32" s="18">
        <f t="shared" si="0"/>
        <v>0</v>
      </c>
      <c r="I32" s="25">
        <f t="shared" si="1"/>
        <v>0</v>
      </c>
      <c r="J32" s="81"/>
      <c r="L32" s="297">
        <f>IF(G32&gt;0,F32*tachtigtwintig!I32,0)</f>
        <v>0</v>
      </c>
      <c r="M32" s="297">
        <f>waarnemingsresultaten!AQ31*tachtigtwintig!I32</f>
        <v>0</v>
      </c>
    </row>
    <row r="33" spans="2:13" ht="18" customHeight="1">
      <c r="B33" s="79"/>
      <c r="C33" s="70">
        <f>waarnemingsresultaten!C32</f>
        <v>0</v>
      </c>
      <c r="D33" s="447">
        <f>waarnemingsresultaten!D32</f>
        <v>0</v>
      </c>
      <c r="E33" s="448"/>
      <c r="F33" s="312">
        <f>waarnemingsresultaten!G32</f>
        <v>0</v>
      </c>
      <c r="G33" s="312">
        <f>IF(waarnemingsresultaten!AQ32&gt;0,waarnemingsresultaten!AQ32,0)</f>
        <v>0</v>
      </c>
      <c r="H33" s="18">
        <f t="shared" si="0"/>
        <v>0</v>
      </c>
      <c r="I33" s="25">
        <f t="shared" si="1"/>
        <v>0</v>
      </c>
      <c r="J33" s="81"/>
      <c r="L33" s="297">
        <f>IF(G33&gt;0,F33*tachtigtwintig!I33,0)</f>
        <v>0</v>
      </c>
      <c r="M33" s="297">
        <f>waarnemingsresultaten!AQ32*tachtigtwintig!I33</f>
        <v>0</v>
      </c>
    </row>
    <row r="34" spans="2:13" ht="18" customHeight="1">
      <c r="B34" s="79"/>
      <c r="C34" s="70">
        <f>waarnemingsresultaten!C33</f>
        <v>0</v>
      </c>
      <c r="D34" s="447" t="str">
        <f>waarnemingsresultaten!D33</f>
        <v>Beoordelingsgesprekken</v>
      </c>
      <c r="E34" s="448"/>
      <c r="F34" s="312">
        <f>waarnemingsresultaten!G33</f>
        <v>120</v>
      </c>
      <c r="G34" s="312">
        <f>IF(waarnemingsresultaten!AQ33&gt;0,waarnemingsresultaten!AQ33,0)</f>
        <v>0</v>
      </c>
      <c r="H34" s="18">
        <f t="shared" si="0"/>
        <v>0</v>
      </c>
      <c r="I34" s="25">
        <f t="shared" si="1"/>
        <v>1.1012729558294443</v>
      </c>
      <c r="J34" s="81"/>
      <c r="L34" s="297">
        <f>IF(G34&gt;0,F34*tachtigtwintig!I34,0)</f>
        <v>0</v>
      </c>
      <c r="M34" s="297">
        <f>waarnemingsresultaten!AQ33*tachtigtwintig!I34</f>
        <v>0</v>
      </c>
    </row>
    <row r="35" spans="2:13" ht="18" customHeight="1">
      <c r="B35" s="79"/>
      <c r="C35" s="70">
        <f>waarnemingsresultaten!C34</f>
        <v>0</v>
      </c>
      <c r="D35" s="447">
        <f>waarnemingsresultaten!D34</f>
        <v>0</v>
      </c>
      <c r="E35" s="448"/>
      <c r="F35" s="312">
        <f>waarnemingsresultaten!G34</f>
        <v>0</v>
      </c>
      <c r="G35" s="312">
        <f>IF(waarnemingsresultaten!AQ34&gt;0,waarnemingsresultaten!AQ34,0)</f>
        <v>0</v>
      </c>
      <c r="H35" s="18">
        <f t="shared" si="0"/>
        <v>0</v>
      </c>
      <c r="I35" s="25">
        <f t="shared" si="1"/>
        <v>0</v>
      </c>
      <c r="J35" s="81"/>
      <c r="L35" s="297">
        <f>IF(G35&gt;0,F35*tachtigtwintig!I35,0)</f>
        <v>0</v>
      </c>
      <c r="M35" s="297">
        <f>waarnemingsresultaten!AQ34*tachtigtwintig!I35</f>
        <v>0</v>
      </c>
    </row>
    <row r="36" spans="2:13" ht="18" customHeight="1">
      <c r="B36" s="79"/>
      <c r="C36" s="70">
        <f>waarnemingsresultaten!C35</f>
        <v>0</v>
      </c>
      <c r="D36" s="447">
        <f>waarnemingsresultaten!D35</f>
        <v>0</v>
      </c>
      <c r="E36" s="448"/>
      <c r="F36" s="312">
        <f>waarnemingsresultaten!G35</f>
        <v>0</v>
      </c>
      <c r="G36" s="312">
        <f>IF(waarnemingsresultaten!AQ35&gt;0,waarnemingsresultaten!AQ35,0)</f>
        <v>0</v>
      </c>
      <c r="H36" s="18">
        <f t="shared" si="0"/>
        <v>0</v>
      </c>
      <c r="I36" s="25">
        <f t="shared" si="1"/>
        <v>0</v>
      </c>
      <c r="J36" s="81"/>
      <c r="L36" s="297">
        <f>IF(G36&gt;0,F36*tachtigtwintig!I36,0)</f>
        <v>0</v>
      </c>
      <c r="M36" s="297">
        <f>waarnemingsresultaten!AQ35*tachtigtwintig!I36</f>
        <v>0</v>
      </c>
    </row>
    <row r="37" spans="2:13" ht="18" customHeight="1">
      <c r="B37" s="79"/>
      <c r="C37" s="70">
        <f>waarnemingsresultaten!C36</f>
        <v>0</v>
      </c>
      <c r="D37" s="447">
        <f>waarnemingsresultaten!D36</f>
        <v>0</v>
      </c>
      <c r="E37" s="448"/>
      <c r="F37" s="312">
        <f>waarnemingsresultaten!G36</f>
        <v>0</v>
      </c>
      <c r="G37" s="312">
        <f>IF(waarnemingsresultaten!AQ36&gt;0,waarnemingsresultaten!AQ36,0)</f>
        <v>0</v>
      </c>
      <c r="H37" s="18">
        <f t="shared" si="0"/>
        <v>0</v>
      </c>
      <c r="I37" s="25">
        <f t="shared" si="1"/>
        <v>0</v>
      </c>
      <c r="J37" s="81"/>
      <c r="L37" s="297">
        <f>IF(G37&gt;0,F37*tachtigtwintig!I37,0)</f>
        <v>0</v>
      </c>
      <c r="M37" s="297">
        <f>waarnemingsresultaten!AQ36*tachtigtwintig!I37</f>
        <v>0</v>
      </c>
    </row>
    <row r="38" spans="2:13" ht="18" customHeight="1">
      <c r="B38" s="79"/>
      <c r="C38" s="70">
        <f>waarnemingsresultaten!C37</f>
        <v>0</v>
      </c>
      <c r="D38" s="447">
        <f>waarnemingsresultaten!D37</f>
        <v>0</v>
      </c>
      <c r="E38" s="448"/>
      <c r="F38" s="312">
        <f>waarnemingsresultaten!G37</f>
        <v>0</v>
      </c>
      <c r="G38" s="312">
        <f>IF(waarnemingsresultaten!AQ37&gt;0,waarnemingsresultaten!AQ37,0)</f>
        <v>0</v>
      </c>
      <c r="H38" s="18">
        <f t="shared" si="0"/>
        <v>0</v>
      </c>
      <c r="I38" s="25">
        <f t="shared" si="1"/>
        <v>0</v>
      </c>
      <c r="J38" s="81"/>
      <c r="L38" s="297">
        <f>IF(G38&gt;0,F38*tachtigtwintig!I38,0)</f>
        <v>0</v>
      </c>
      <c r="M38" s="297">
        <f>waarnemingsresultaten!AQ37*tachtigtwintig!I38</f>
        <v>0</v>
      </c>
    </row>
    <row r="39" spans="2:13" ht="18" customHeight="1">
      <c r="B39" s="79"/>
      <c r="C39" s="70">
        <f>waarnemingsresultaten!C38</f>
        <v>0</v>
      </c>
      <c r="D39" s="447">
        <f>waarnemingsresultaten!D38</f>
        <v>0</v>
      </c>
      <c r="E39" s="448"/>
      <c r="F39" s="312">
        <f>waarnemingsresultaten!G38</f>
        <v>0</v>
      </c>
      <c r="G39" s="312">
        <f>IF(waarnemingsresultaten!AQ38&gt;0,waarnemingsresultaten!AQ38,0)</f>
        <v>0</v>
      </c>
      <c r="H39" s="18">
        <f t="shared" si="0"/>
        <v>0</v>
      </c>
      <c r="I39" s="25">
        <f t="shared" si="1"/>
        <v>0</v>
      </c>
      <c r="J39" s="81"/>
      <c r="L39" s="297">
        <f>IF(G39&gt;0,F39*tachtigtwintig!I39,0)</f>
        <v>0</v>
      </c>
      <c r="M39" s="297">
        <f>waarnemingsresultaten!AQ38*tachtigtwintig!I39</f>
        <v>0</v>
      </c>
    </row>
    <row r="40" spans="2:13" ht="18" customHeight="1">
      <c r="B40" s="79"/>
      <c r="C40" s="70">
        <f>waarnemingsresultaten!C39</f>
        <v>0</v>
      </c>
      <c r="D40" s="447">
        <f>waarnemingsresultaten!D39</f>
        <v>0</v>
      </c>
      <c r="E40" s="448"/>
      <c r="F40" s="312">
        <f>waarnemingsresultaten!G39</f>
        <v>0</v>
      </c>
      <c r="G40" s="312">
        <f>IF(waarnemingsresultaten!AQ39&gt;0,waarnemingsresultaten!AQ39,0)</f>
        <v>0</v>
      </c>
      <c r="H40" s="18">
        <f t="shared" si="0"/>
        <v>0</v>
      </c>
      <c r="I40" s="25">
        <f t="shared" si="1"/>
        <v>0</v>
      </c>
      <c r="J40" s="81"/>
      <c r="L40" s="297">
        <f>IF(G40&gt;0,F40*tachtigtwintig!I40,0)</f>
        <v>0</v>
      </c>
      <c r="M40" s="297">
        <f>waarnemingsresultaten!AQ39*tachtigtwintig!I40</f>
        <v>0</v>
      </c>
    </row>
    <row r="41" spans="2:13" ht="18" customHeight="1">
      <c r="B41" s="79"/>
      <c r="C41" s="70">
        <f>waarnemingsresultaten!C40</f>
        <v>0</v>
      </c>
      <c r="D41" s="447" t="str">
        <f>waarnemingsresultaten!D40</f>
        <v>Wegwerken onvolledige declaraties</v>
      </c>
      <c r="E41" s="448"/>
      <c r="F41" s="312">
        <f>waarnemingsresultaten!G40</f>
        <v>60</v>
      </c>
      <c r="G41" s="312">
        <f>IF(waarnemingsresultaten!AQ40&gt;0,waarnemingsresultaten!AQ40,0)</f>
        <v>0</v>
      </c>
      <c r="H41" s="18">
        <f t="shared" si="0"/>
        <v>0</v>
      </c>
      <c r="I41" s="25">
        <f t="shared" si="1"/>
        <v>0.5506364779147221</v>
      </c>
      <c r="J41" s="81"/>
      <c r="L41" s="297">
        <f>IF(G41&gt;0,F41*tachtigtwintig!I41,0)</f>
        <v>0</v>
      </c>
      <c r="M41" s="297">
        <f>waarnemingsresultaten!AQ40*tachtigtwintig!I41</f>
        <v>0</v>
      </c>
    </row>
    <row r="42" spans="2:13" ht="18" customHeight="1">
      <c r="B42" s="79"/>
      <c r="C42" s="70">
        <f>waarnemingsresultaten!C41</f>
        <v>0</v>
      </c>
      <c r="D42" s="447">
        <f>waarnemingsresultaten!D41</f>
        <v>0</v>
      </c>
      <c r="E42" s="448"/>
      <c r="F42" s="312">
        <f>waarnemingsresultaten!G41</f>
        <v>0</v>
      </c>
      <c r="G42" s="312">
        <f>IF(waarnemingsresultaten!AQ41&gt;0,waarnemingsresultaten!AQ41,0)</f>
        <v>0</v>
      </c>
      <c r="H42" s="18">
        <f t="shared" si="0"/>
        <v>0</v>
      </c>
      <c r="I42" s="25">
        <f t="shared" si="1"/>
        <v>0</v>
      </c>
      <c r="J42" s="81"/>
      <c r="L42" s="297">
        <f>IF(G42&gt;0,F42*tachtigtwintig!I42,0)</f>
        <v>0</v>
      </c>
      <c r="M42" s="297">
        <f>waarnemingsresultaten!AQ41*tachtigtwintig!I42</f>
        <v>0</v>
      </c>
    </row>
    <row r="43" spans="2:13" ht="18" customHeight="1">
      <c r="B43" s="79"/>
      <c r="C43" s="70">
        <f>waarnemingsresultaten!C42</f>
        <v>0</v>
      </c>
      <c r="D43" s="447">
        <f>waarnemingsresultaten!D42</f>
        <v>0</v>
      </c>
      <c r="E43" s="448"/>
      <c r="F43" s="312">
        <f>waarnemingsresultaten!G42</f>
        <v>0</v>
      </c>
      <c r="G43" s="312">
        <f>IF(waarnemingsresultaten!AQ42&gt;0,waarnemingsresultaten!AQ42,0)</f>
        <v>0</v>
      </c>
      <c r="H43" s="18">
        <f t="shared" si="0"/>
        <v>0</v>
      </c>
      <c r="I43" s="25">
        <f t="shared" si="1"/>
        <v>0</v>
      </c>
      <c r="J43" s="81"/>
      <c r="L43" s="297">
        <f>IF(G43&gt;0,F43*tachtigtwintig!I43,0)</f>
        <v>0</v>
      </c>
      <c r="M43" s="297">
        <f>waarnemingsresultaten!AQ42*tachtigtwintig!I43</f>
        <v>0</v>
      </c>
    </row>
    <row r="44" spans="2:13" ht="18" customHeight="1">
      <c r="B44" s="79"/>
      <c r="C44" s="70">
        <f>waarnemingsresultaten!C43</f>
        <v>0</v>
      </c>
      <c r="D44" s="447">
        <f>waarnemingsresultaten!D43</f>
        <v>0</v>
      </c>
      <c r="E44" s="448"/>
      <c r="F44" s="312">
        <f>waarnemingsresultaten!G43</f>
        <v>0</v>
      </c>
      <c r="G44" s="312">
        <f>IF(waarnemingsresultaten!AQ43&gt;0,waarnemingsresultaten!AQ43,0)</f>
        <v>0</v>
      </c>
      <c r="H44" s="18">
        <f t="shared" si="0"/>
        <v>0</v>
      </c>
      <c r="I44" s="25">
        <f t="shared" si="1"/>
        <v>0</v>
      </c>
      <c r="J44" s="81"/>
      <c r="L44" s="297">
        <f>IF(G44&gt;0,F44*tachtigtwintig!I44,0)</f>
        <v>0</v>
      </c>
      <c r="M44" s="297">
        <f>waarnemingsresultaten!AQ43*tachtigtwintig!I44</f>
        <v>0</v>
      </c>
    </row>
    <row r="45" spans="2:13" ht="18" customHeight="1">
      <c r="B45" s="79"/>
      <c r="C45" s="70">
        <f>waarnemingsresultaten!C44</f>
        <v>0</v>
      </c>
      <c r="D45" s="447">
        <f>waarnemingsresultaten!D44</f>
        <v>0</v>
      </c>
      <c r="E45" s="448"/>
      <c r="F45" s="312">
        <f>waarnemingsresultaten!G44</f>
        <v>0</v>
      </c>
      <c r="G45" s="312">
        <f>IF(waarnemingsresultaten!AQ44&gt;0,waarnemingsresultaten!AQ44,0)</f>
        <v>0</v>
      </c>
      <c r="H45" s="18">
        <f t="shared" si="0"/>
        <v>0</v>
      </c>
      <c r="I45" s="25">
        <f t="shared" si="1"/>
        <v>0</v>
      </c>
      <c r="J45" s="81"/>
      <c r="L45" s="297">
        <f>IF(G45&gt;0,F45*tachtigtwintig!I45,0)</f>
        <v>0</v>
      </c>
      <c r="M45" s="297">
        <f>waarnemingsresultaten!AQ44*tachtigtwintig!I45</f>
        <v>0</v>
      </c>
    </row>
    <row r="46" spans="2:13" ht="18" customHeight="1">
      <c r="B46" s="79"/>
      <c r="C46" s="70">
        <f>waarnemingsresultaten!C45</f>
        <v>0</v>
      </c>
      <c r="D46" s="447">
        <f>waarnemingsresultaten!D45</f>
        <v>0</v>
      </c>
      <c r="E46" s="448"/>
      <c r="F46" s="312">
        <f>waarnemingsresultaten!G45</f>
        <v>0</v>
      </c>
      <c r="G46" s="312">
        <f>IF(waarnemingsresultaten!AQ45&gt;0,waarnemingsresultaten!AQ45,0)</f>
        <v>0</v>
      </c>
      <c r="H46" s="18">
        <f t="shared" si="0"/>
        <v>0</v>
      </c>
      <c r="I46" s="25">
        <f t="shared" si="1"/>
        <v>0</v>
      </c>
      <c r="J46" s="81"/>
      <c r="L46" s="297">
        <f>IF(G46&gt;0,F46*tachtigtwintig!I46,0)</f>
        <v>0</v>
      </c>
      <c r="M46" s="297">
        <f>waarnemingsresultaten!AQ45*tachtigtwintig!I46</f>
        <v>0</v>
      </c>
    </row>
    <row r="47" spans="2:13" ht="18" customHeight="1">
      <c r="B47" s="79"/>
      <c r="C47" s="70">
        <f>waarnemingsresultaten!C46</f>
        <v>0</v>
      </c>
      <c r="D47" s="447">
        <f>waarnemingsresultaten!D46</f>
        <v>0</v>
      </c>
      <c r="E47" s="448"/>
      <c r="F47" s="312">
        <f>waarnemingsresultaten!G46</f>
        <v>0</v>
      </c>
      <c r="G47" s="312">
        <f>IF(waarnemingsresultaten!AQ46&gt;0,waarnemingsresultaten!AQ46,0)</f>
        <v>0</v>
      </c>
      <c r="H47" s="18">
        <f t="shared" si="0"/>
        <v>0</v>
      </c>
      <c r="I47" s="25">
        <f t="shared" si="1"/>
        <v>0</v>
      </c>
      <c r="J47" s="81"/>
      <c r="L47" s="297">
        <f>IF(G47&gt;0,F47*tachtigtwintig!I47,0)</f>
        <v>0</v>
      </c>
      <c r="M47" s="297">
        <f>waarnemingsresultaten!AQ46*tachtigtwintig!I47</f>
        <v>0</v>
      </c>
    </row>
    <row r="48" spans="2:13" ht="18" customHeight="1">
      <c r="B48" s="79"/>
      <c r="C48" s="70">
        <f>waarnemingsresultaten!C47</f>
        <v>0</v>
      </c>
      <c r="D48" s="447">
        <f>waarnemingsresultaten!D47</f>
        <v>0</v>
      </c>
      <c r="E48" s="448"/>
      <c r="F48" s="312">
        <f>waarnemingsresultaten!G47</f>
        <v>0</v>
      </c>
      <c r="G48" s="312">
        <f>IF(waarnemingsresultaten!AQ47&gt;0,waarnemingsresultaten!AQ47,0)</f>
        <v>0</v>
      </c>
      <c r="H48" s="18">
        <f t="shared" si="0"/>
        <v>0</v>
      </c>
      <c r="I48" s="25">
        <f t="shared" si="1"/>
        <v>0</v>
      </c>
      <c r="J48" s="81"/>
      <c r="L48" s="297">
        <f>IF(G48&gt;0,F48*tachtigtwintig!I48,0)</f>
        <v>0</v>
      </c>
      <c r="M48" s="297">
        <f>waarnemingsresultaten!AQ47*tachtigtwintig!I48</f>
        <v>0</v>
      </c>
    </row>
    <row r="49" spans="2:13" ht="18" customHeight="1">
      <c r="B49" s="79"/>
      <c r="C49" s="70">
        <f>waarnemingsresultaten!C48</f>
        <v>0</v>
      </c>
      <c r="D49" s="447">
        <f>waarnemingsresultaten!D48</f>
        <v>0</v>
      </c>
      <c r="E49" s="448"/>
      <c r="F49" s="312">
        <f>waarnemingsresultaten!G48</f>
        <v>0</v>
      </c>
      <c r="G49" s="312">
        <f>IF(waarnemingsresultaten!AQ48&gt;0,waarnemingsresultaten!AQ48,0)</f>
        <v>0</v>
      </c>
      <c r="H49" s="18">
        <f t="shared" si="0"/>
        <v>0</v>
      </c>
      <c r="I49" s="25">
        <f t="shared" si="1"/>
        <v>0</v>
      </c>
      <c r="J49" s="81"/>
      <c r="L49" s="297">
        <f>IF(G49&gt;0,F49*tachtigtwintig!I49,0)</f>
        <v>0</v>
      </c>
      <c r="M49" s="297">
        <f>waarnemingsresultaten!AQ48*tachtigtwintig!I49</f>
        <v>0</v>
      </c>
    </row>
    <row r="50" spans="2:13" ht="18" customHeight="1">
      <c r="B50" s="79"/>
      <c r="C50" s="70">
        <f>waarnemingsresultaten!C49</f>
        <v>0</v>
      </c>
      <c r="D50" s="447">
        <f>waarnemingsresultaten!D49</f>
        <v>0</v>
      </c>
      <c r="E50" s="448"/>
      <c r="F50" s="312">
        <f>waarnemingsresultaten!G49</f>
        <v>0</v>
      </c>
      <c r="G50" s="312">
        <f>IF(waarnemingsresultaten!AQ49&gt;0,waarnemingsresultaten!AQ49,0)</f>
        <v>0</v>
      </c>
      <c r="H50" s="18">
        <f t="shared" si="0"/>
        <v>0</v>
      </c>
      <c r="I50" s="25">
        <f t="shared" si="1"/>
        <v>0</v>
      </c>
      <c r="J50" s="81"/>
      <c r="L50" s="297">
        <f>IF(G50&gt;0,F50*tachtigtwintig!I50,0)</f>
        <v>0</v>
      </c>
      <c r="M50" s="297">
        <f>waarnemingsresultaten!AQ49*tachtigtwintig!I50</f>
        <v>0</v>
      </c>
    </row>
    <row r="51" spans="2:13" ht="18" customHeight="1">
      <c r="B51" s="79"/>
      <c r="C51" s="70">
        <f>waarnemingsresultaten!C50</f>
        <v>0</v>
      </c>
      <c r="D51" s="447">
        <f>waarnemingsresultaten!D50</f>
        <v>0</v>
      </c>
      <c r="E51" s="448"/>
      <c r="F51" s="312">
        <f>waarnemingsresultaten!G50</f>
        <v>0</v>
      </c>
      <c r="G51" s="312">
        <f>IF(waarnemingsresultaten!AQ50&gt;0,waarnemingsresultaten!AQ50,0)</f>
        <v>0</v>
      </c>
      <c r="H51" s="18">
        <f t="shared" si="0"/>
        <v>0</v>
      </c>
      <c r="I51" s="25">
        <f t="shared" si="1"/>
        <v>0</v>
      </c>
      <c r="J51" s="81"/>
      <c r="L51" s="297">
        <f>IF(G51&gt;0,F51*tachtigtwintig!I51,0)</f>
        <v>0</v>
      </c>
      <c r="M51" s="297">
        <f>waarnemingsresultaten!AQ50*tachtigtwintig!I51</f>
        <v>0</v>
      </c>
    </row>
    <row r="52" spans="2:13" ht="18" customHeight="1">
      <c r="B52" s="79"/>
      <c r="C52" s="70">
        <f>waarnemingsresultaten!C51</f>
        <v>0</v>
      </c>
      <c r="D52" s="447">
        <f>waarnemingsresultaten!D51</f>
        <v>0</v>
      </c>
      <c r="E52" s="448"/>
      <c r="F52" s="312">
        <f>waarnemingsresultaten!G51</f>
        <v>0</v>
      </c>
      <c r="G52" s="312">
        <f>IF(waarnemingsresultaten!AQ51&gt;0,waarnemingsresultaten!AQ51,0)</f>
        <v>0</v>
      </c>
      <c r="H52" s="18">
        <f t="shared" si="0"/>
        <v>0</v>
      </c>
      <c r="I52" s="25">
        <f t="shared" si="1"/>
        <v>0</v>
      </c>
      <c r="J52" s="81"/>
      <c r="L52" s="297">
        <f>IF(G52&gt;0,F52*tachtigtwintig!I52,0)</f>
        <v>0</v>
      </c>
      <c r="M52" s="297">
        <f>waarnemingsresultaten!AQ51*tachtigtwintig!I52</f>
        <v>0</v>
      </c>
    </row>
    <row r="53" spans="2:13" ht="18" customHeight="1">
      <c r="B53" s="79"/>
      <c r="C53" s="70">
        <f>waarnemingsresultaten!C52</f>
        <v>0</v>
      </c>
      <c r="D53" s="447">
        <f>waarnemingsresultaten!D52</f>
        <v>0</v>
      </c>
      <c r="E53" s="448"/>
      <c r="F53" s="312">
        <f>waarnemingsresultaten!G52</f>
        <v>0</v>
      </c>
      <c r="G53" s="312">
        <f>IF(waarnemingsresultaten!AQ52&gt;0,waarnemingsresultaten!AQ52,0)</f>
        <v>0</v>
      </c>
      <c r="H53" s="18">
        <f t="shared" si="0"/>
        <v>0</v>
      </c>
      <c r="I53" s="25">
        <f t="shared" si="1"/>
        <v>0</v>
      </c>
      <c r="J53" s="81"/>
      <c r="L53" s="297">
        <f>IF(G53&gt;0,F53*tachtigtwintig!I53,0)</f>
        <v>0</v>
      </c>
      <c r="M53" s="297">
        <f>waarnemingsresultaten!AQ52*tachtigtwintig!I53</f>
        <v>0</v>
      </c>
    </row>
    <row r="54" spans="2:13" ht="18" customHeight="1">
      <c r="B54" s="79"/>
      <c r="C54" s="70">
        <f>waarnemingsresultaten!C53</f>
        <v>0</v>
      </c>
      <c r="D54" s="447" t="str">
        <f>waarnemingsresultaten!D53</f>
        <v> </v>
      </c>
      <c r="E54" s="448"/>
      <c r="F54" s="312">
        <f>waarnemingsresultaten!G53</f>
        <v>0</v>
      </c>
      <c r="G54" s="312">
        <f>IF(waarnemingsresultaten!AQ53&gt;0,waarnemingsresultaten!AQ53,0)</f>
        <v>0</v>
      </c>
      <c r="H54" s="18">
        <f t="shared" si="0"/>
        <v>0</v>
      </c>
      <c r="I54" s="25">
        <f t="shared" si="1"/>
        <v>0</v>
      </c>
      <c r="J54" s="81"/>
      <c r="L54" s="297">
        <f>IF(G54&gt;0,F54*tachtigtwintig!I54,0)</f>
        <v>0</v>
      </c>
      <c r="M54" s="297">
        <f>waarnemingsresultaten!AQ53*tachtigtwintig!I54</f>
        <v>0</v>
      </c>
    </row>
    <row r="55" spans="2:13" ht="18" customHeight="1">
      <c r="B55" s="79"/>
      <c r="C55" s="70">
        <f>waarnemingsresultaten!C54</f>
        <v>0</v>
      </c>
      <c r="D55" s="447">
        <f>waarnemingsresultaten!D54</f>
        <v>0</v>
      </c>
      <c r="E55" s="448"/>
      <c r="F55" s="312">
        <f>waarnemingsresultaten!G54</f>
        <v>0</v>
      </c>
      <c r="G55" s="312">
        <f>IF(waarnemingsresultaten!AQ54&gt;0,waarnemingsresultaten!AQ54,0)</f>
        <v>0</v>
      </c>
      <c r="H55" s="18">
        <f t="shared" si="0"/>
        <v>0</v>
      </c>
      <c r="I55" s="25">
        <f t="shared" si="1"/>
        <v>0</v>
      </c>
      <c r="J55" s="81"/>
      <c r="L55" s="297">
        <f>IF(G55&gt;0,F55*tachtigtwintig!I55,0)</f>
        <v>0</v>
      </c>
      <c r="M55" s="297">
        <f>waarnemingsresultaten!AQ54*tachtigtwintig!I55</f>
        <v>0</v>
      </c>
    </row>
    <row r="56" spans="2:13" ht="18" customHeight="1">
      <c r="B56" s="79"/>
      <c r="C56" s="70">
        <f>waarnemingsresultaten!C55</f>
        <v>0</v>
      </c>
      <c r="D56" s="447">
        <f>waarnemingsresultaten!D55</f>
        <v>0</v>
      </c>
      <c r="E56" s="448"/>
      <c r="F56" s="312">
        <f>waarnemingsresultaten!G55</f>
        <v>0</v>
      </c>
      <c r="G56" s="312">
        <f>IF(waarnemingsresultaten!AQ55&gt;0,waarnemingsresultaten!AQ55,0)</f>
        <v>0</v>
      </c>
      <c r="H56" s="18">
        <f t="shared" si="0"/>
        <v>0</v>
      </c>
      <c r="I56" s="25">
        <f t="shared" si="1"/>
        <v>0</v>
      </c>
      <c r="J56" s="81"/>
      <c r="L56" s="297">
        <f>IF(G56&gt;0,F56*tachtigtwintig!I56,0)</f>
        <v>0</v>
      </c>
      <c r="M56" s="297">
        <f>waarnemingsresultaten!AQ55*tachtigtwintig!I56</f>
        <v>0</v>
      </c>
    </row>
    <row r="57" spans="2:13" ht="18" customHeight="1">
      <c r="B57" s="79"/>
      <c r="C57" s="70">
        <f>waarnemingsresultaten!C56</f>
        <v>0</v>
      </c>
      <c r="D57" s="447">
        <f>waarnemingsresultaten!D56</f>
        <v>0</v>
      </c>
      <c r="E57" s="448"/>
      <c r="F57" s="312">
        <f>waarnemingsresultaten!G56</f>
        <v>0</v>
      </c>
      <c r="G57" s="312">
        <f>IF(waarnemingsresultaten!AQ56&gt;0,waarnemingsresultaten!AQ56,0)</f>
        <v>0</v>
      </c>
      <c r="H57" s="18">
        <f t="shared" si="0"/>
        <v>0</v>
      </c>
      <c r="I57" s="25">
        <f t="shared" si="1"/>
        <v>0</v>
      </c>
      <c r="J57" s="81"/>
      <c r="L57" s="297">
        <f>IF(G57&gt;0,F57*tachtigtwintig!I57,0)</f>
        <v>0</v>
      </c>
      <c r="M57" s="297">
        <f>waarnemingsresultaten!AQ56*tachtigtwintig!I57</f>
        <v>0</v>
      </c>
    </row>
    <row r="58" spans="2:13" ht="18" customHeight="1">
      <c r="B58" s="79"/>
      <c r="C58" s="70">
        <f>waarnemingsresultaten!C57</f>
        <v>0</v>
      </c>
      <c r="D58" s="447">
        <f>waarnemingsresultaten!D57</f>
        <v>0</v>
      </c>
      <c r="E58" s="448"/>
      <c r="F58" s="312">
        <f>waarnemingsresultaten!G57</f>
        <v>0</v>
      </c>
      <c r="G58" s="312">
        <f>IF(waarnemingsresultaten!AQ57&gt;0,waarnemingsresultaten!AQ57,0)</f>
        <v>0</v>
      </c>
      <c r="H58" s="18">
        <f t="shared" si="0"/>
        <v>0</v>
      </c>
      <c r="I58" s="25">
        <f t="shared" si="1"/>
        <v>0</v>
      </c>
      <c r="J58" s="81"/>
      <c r="L58" s="297">
        <f>IF(G58&gt;0,F58*tachtigtwintig!I58,0)</f>
        <v>0</v>
      </c>
      <c r="M58" s="297">
        <f>waarnemingsresultaten!AQ57*tachtigtwintig!I58</f>
        <v>0</v>
      </c>
    </row>
    <row r="59" spans="2:13" ht="18" customHeight="1">
      <c r="B59" s="79"/>
      <c r="C59" s="70">
        <f>waarnemingsresultaten!C58</f>
        <v>0</v>
      </c>
      <c r="D59" s="447">
        <f>waarnemingsresultaten!D58</f>
        <v>0</v>
      </c>
      <c r="E59" s="448"/>
      <c r="F59" s="312">
        <f>waarnemingsresultaten!G58</f>
        <v>0</v>
      </c>
      <c r="G59" s="312">
        <f>IF(waarnemingsresultaten!AQ58&gt;0,waarnemingsresultaten!AQ58,0)</f>
        <v>0</v>
      </c>
      <c r="H59" s="18">
        <f t="shared" si="0"/>
        <v>0</v>
      </c>
      <c r="I59" s="25">
        <f t="shared" si="1"/>
        <v>0</v>
      </c>
      <c r="J59" s="81"/>
      <c r="L59" s="297">
        <f>IF(G59&gt;0,F59*tachtigtwintig!I59,0)</f>
        <v>0</v>
      </c>
      <c r="M59" s="297">
        <f>waarnemingsresultaten!AQ58*tachtigtwintig!I59</f>
        <v>0</v>
      </c>
    </row>
    <row r="60" spans="2:13" ht="18" customHeight="1">
      <c r="B60" s="79"/>
      <c r="C60" s="70">
        <f>waarnemingsresultaten!C59</f>
        <v>0</v>
      </c>
      <c r="D60" s="447">
        <f>waarnemingsresultaten!D59</f>
        <v>0</v>
      </c>
      <c r="E60" s="448"/>
      <c r="F60" s="312">
        <f>waarnemingsresultaten!G59</f>
        <v>0</v>
      </c>
      <c r="G60" s="312">
        <f>IF(waarnemingsresultaten!AQ59&gt;0,waarnemingsresultaten!AQ59,0)</f>
        <v>0</v>
      </c>
      <c r="H60" s="18">
        <f t="shared" si="0"/>
        <v>0</v>
      </c>
      <c r="I60" s="25">
        <f t="shared" si="1"/>
        <v>0</v>
      </c>
      <c r="J60" s="81"/>
      <c r="L60" s="297">
        <f>IF(G60&gt;0,F60*tachtigtwintig!I60,0)</f>
        <v>0</v>
      </c>
      <c r="M60" s="297">
        <f>waarnemingsresultaten!AQ59*tachtigtwintig!I60</f>
        <v>0</v>
      </c>
    </row>
    <row r="61" spans="2:13" ht="18" customHeight="1">
      <c r="B61" s="79"/>
      <c r="C61" s="70">
        <f>waarnemingsresultaten!C60</f>
        <v>0</v>
      </c>
      <c r="D61" s="447">
        <f>waarnemingsresultaten!D60</f>
        <v>0</v>
      </c>
      <c r="E61" s="448"/>
      <c r="F61" s="312">
        <f>waarnemingsresultaten!G60</f>
        <v>0</v>
      </c>
      <c r="G61" s="312">
        <f>IF(waarnemingsresultaten!AQ60&gt;0,waarnemingsresultaten!AQ60,0)</f>
        <v>0</v>
      </c>
      <c r="H61" s="18">
        <f t="shared" si="0"/>
        <v>0</v>
      </c>
      <c r="I61" s="25">
        <f t="shared" si="1"/>
        <v>0</v>
      </c>
      <c r="J61" s="81"/>
      <c r="L61" s="297">
        <f>IF(G61&gt;0,F61*tachtigtwintig!I61,0)</f>
        <v>0</v>
      </c>
      <c r="M61" s="297">
        <f>waarnemingsresultaten!AQ60*tachtigtwintig!I61</f>
        <v>0</v>
      </c>
    </row>
    <row r="62" spans="2:13" ht="18" customHeight="1">
      <c r="B62" s="79"/>
      <c r="C62" s="70">
        <f>waarnemingsresultaten!C61</f>
        <v>0</v>
      </c>
      <c r="D62" s="447">
        <f>waarnemingsresultaten!D61</f>
        <v>0</v>
      </c>
      <c r="E62" s="448"/>
      <c r="F62" s="312">
        <f>waarnemingsresultaten!G61</f>
        <v>0</v>
      </c>
      <c r="G62" s="312">
        <f>IF(waarnemingsresultaten!AQ61&gt;0,waarnemingsresultaten!AQ61,0)</f>
        <v>0</v>
      </c>
      <c r="H62" s="18">
        <f t="shared" si="0"/>
        <v>0</v>
      </c>
      <c r="I62" s="25">
        <f t="shared" si="1"/>
        <v>0</v>
      </c>
      <c r="J62" s="81"/>
      <c r="L62" s="297">
        <f>IF(G62&gt;0,F62*tachtigtwintig!I62,0)</f>
        <v>0</v>
      </c>
      <c r="M62" s="297">
        <f>waarnemingsresultaten!AQ61*tachtigtwintig!I62</f>
        <v>0</v>
      </c>
    </row>
    <row r="63" spans="2:13" ht="18" customHeight="1">
      <c r="B63" s="79"/>
      <c r="C63" s="70">
        <f>waarnemingsresultaten!C62</f>
        <v>0</v>
      </c>
      <c r="D63" s="447">
        <f>waarnemingsresultaten!D62</f>
        <v>0</v>
      </c>
      <c r="E63" s="448"/>
      <c r="F63" s="312">
        <f>waarnemingsresultaten!G62</f>
        <v>0</v>
      </c>
      <c r="G63" s="312">
        <f>IF(waarnemingsresultaten!AQ62&gt;0,waarnemingsresultaten!AQ62,0)</f>
        <v>0</v>
      </c>
      <c r="H63" s="18">
        <f t="shared" si="0"/>
        <v>0</v>
      </c>
      <c r="I63" s="25">
        <f t="shared" si="1"/>
        <v>0</v>
      </c>
      <c r="J63" s="81"/>
      <c r="L63" s="297">
        <f>IF(G63&gt;0,F63*tachtigtwintig!I63,0)</f>
        <v>0</v>
      </c>
      <c r="M63" s="297">
        <f>waarnemingsresultaten!AQ62*tachtigtwintig!I63</f>
        <v>0</v>
      </c>
    </row>
    <row r="64" spans="2:13" ht="18" customHeight="1">
      <c r="B64" s="79"/>
      <c r="C64" s="70">
        <f>waarnemingsresultaten!C63</f>
        <v>0</v>
      </c>
      <c r="D64" s="447">
        <f>waarnemingsresultaten!D63</f>
        <v>0</v>
      </c>
      <c r="E64" s="448"/>
      <c r="F64" s="312">
        <f>waarnemingsresultaten!G63</f>
        <v>0</v>
      </c>
      <c r="G64" s="312">
        <f>IF(waarnemingsresultaten!AQ63&gt;0,waarnemingsresultaten!AQ63,0)</f>
        <v>0</v>
      </c>
      <c r="H64" s="18">
        <f t="shared" si="0"/>
        <v>0</v>
      </c>
      <c r="I64" s="25">
        <f t="shared" si="1"/>
        <v>0</v>
      </c>
      <c r="J64" s="81"/>
      <c r="L64" s="297">
        <f>IF(G64&gt;0,F64*tachtigtwintig!I64,0)</f>
        <v>0</v>
      </c>
      <c r="M64" s="297">
        <f>waarnemingsresultaten!AQ63*tachtigtwintig!I64</f>
        <v>0</v>
      </c>
    </row>
    <row r="65" spans="2:13" ht="18" customHeight="1">
      <c r="B65" s="79"/>
      <c r="C65" s="70">
        <f>waarnemingsresultaten!C64</f>
        <v>0</v>
      </c>
      <c r="D65" s="447">
        <f>waarnemingsresultaten!D64</f>
        <v>0</v>
      </c>
      <c r="E65" s="448"/>
      <c r="F65" s="312">
        <f>waarnemingsresultaten!G64</f>
        <v>0</v>
      </c>
      <c r="G65" s="312">
        <f>IF(waarnemingsresultaten!AQ64&gt;0,waarnemingsresultaten!AQ64,0)</f>
        <v>0</v>
      </c>
      <c r="H65" s="18">
        <f t="shared" si="0"/>
        <v>0</v>
      </c>
      <c r="I65" s="25">
        <f t="shared" si="1"/>
        <v>0</v>
      </c>
      <c r="J65" s="81"/>
      <c r="L65" s="297">
        <f>IF(G65&gt;0,F65*tachtigtwintig!I65,0)</f>
        <v>0</v>
      </c>
      <c r="M65" s="297">
        <f>waarnemingsresultaten!AQ64*tachtigtwintig!I65</f>
        <v>0</v>
      </c>
    </row>
    <row r="66" spans="2:13" ht="18" customHeight="1">
      <c r="B66" s="79"/>
      <c r="C66" s="70">
        <f>waarnemingsresultaten!C65</f>
        <v>0</v>
      </c>
      <c r="D66" s="447">
        <f>waarnemingsresultaten!D65</f>
        <v>0</v>
      </c>
      <c r="E66" s="448"/>
      <c r="F66" s="312">
        <f>waarnemingsresultaten!G65</f>
        <v>0</v>
      </c>
      <c r="G66" s="312">
        <f>IF(waarnemingsresultaten!AQ65&gt;0,waarnemingsresultaten!AQ65,0)</f>
        <v>0</v>
      </c>
      <c r="H66" s="18">
        <f t="shared" si="0"/>
        <v>0</v>
      </c>
      <c r="I66" s="25">
        <f t="shared" si="1"/>
        <v>0</v>
      </c>
      <c r="J66" s="81"/>
      <c r="L66" s="297">
        <f>IF(G66&gt;0,F66*tachtigtwintig!I66,0)</f>
        <v>0</v>
      </c>
      <c r="M66" s="297">
        <f>waarnemingsresultaten!AQ65*tachtigtwintig!I66</f>
        <v>0</v>
      </c>
    </row>
    <row r="67" spans="2:13" ht="18" customHeight="1">
      <c r="B67" s="79"/>
      <c r="C67" s="70">
        <f>waarnemingsresultaten!C66</f>
        <v>0</v>
      </c>
      <c r="D67" s="447">
        <f>waarnemingsresultaten!D66</f>
        <v>0</v>
      </c>
      <c r="E67" s="448"/>
      <c r="F67" s="312">
        <f>waarnemingsresultaten!G66</f>
        <v>0</v>
      </c>
      <c r="G67" s="312">
        <f>IF(waarnemingsresultaten!AQ66&gt;0,waarnemingsresultaten!AQ66,0)</f>
        <v>0</v>
      </c>
      <c r="H67" s="18">
        <f t="shared" si="0"/>
        <v>0</v>
      </c>
      <c r="I67" s="25">
        <f t="shared" si="1"/>
        <v>0</v>
      </c>
      <c r="J67" s="81"/>
      <c r="L67" s="297">
        <f>IF(G67&gt;0,F67*tachtigtwintig!I67,0)</f>
        <v>0</v>
      </c>
      <c r="M67" s="297">
        <f>waarnemingsresultaten!AQ66*tachtigtwintig!I67</f>
        <v>0</v>
      </c>
    </row>
    <row r="68" spans="2:13" ht="18" customHeight="1">
      <c r="B68" s="79"/>
      <c r="C68" s="70">
        <f>waarnemingsresultaten!C67</f>
        <v>0</v>
      </c>
      <c r="D68" s="447">
        <f>waarnemingsresultaten!D67</f>
        <v>0</v>
      </c>
      <c r="E68" s="448"/>
      <c r="F68" s="312">
        <f>waarnemingsresultaten!G67</f>
        <v>0</v>
      </c>
      <c r="G68" s="312">
        <f>IF(waarnemingsresultaten!AQ67&gt;0,waarnemingsresultaten!AQ67,0)</f>
        <v>0</v>
      </c>
      <c r="H68" s="18">
        <f t="shared" si="0"/>
        <v>0</v>
      </c>
      <c r="I68" s="25">
        <f t="shared" si="1"/>
        <v>0</v>
      </c>
      <c r="J68" s="81"/>
      <c r="L68" s="297">
        <f>IF(G68&gt;0,F68*tachtigtwintig!I68,0)</f>
        <v>0</v>
      </c>
      <c r="M68" s="297">
        <f>waarnemingsresultaten!AQ67*tachtigtwintig!I68</f>
        <v>0</v>
      </c>
    </row>
    <row r="69" spans="2:13" ht="18" customHeight="1">
      <c r="B69" s="79"/>
      <c r="C69" s="70">
        <f>waarnemingsresultaten!C68</f>
        <v>0</v>
      </c>
      <c r="D69" s="447">
        <f>waarnemingsresultaten!D68</f>
        <v>0</v>
      </c>
      <c r="E69" s="448"/>
      <c r="F69" s="312">
        <f>waarnemingsresultaten!G68</f>
        <v>0</v>
      </c>
      <c r="G69" s="312">
        <f>IF(waarnemingsresultaten!AQ68&gt;0,waarnemingsresultaten!AQ68,0)</f>
        <v>0</v>
      </c>
      <c r="H69" s="18">
        <f t="shared" si="0"/>
        <v>0</v>
      </c>
      <c r="I69" s="25">
        <f t="shared" si="1"/>
        <v>0</v>
      </c>
      <c r="J69" s="81"/>
      <c r="L69" s="297">
        <f>IF(G69&gt;0,F69*tachtigtwintig!I69,0)</f>
        <v>0</v>
      </c>
      <c r="M69" s="297">
        <f>waarnemingsresultaten!AQ68*tachtigtwintig!I69</f>
        <v>0</v>
      </c>
    </row>
    <row r="70" spans="2:13" ht="18" customHeight="1">
      <c r="B70" s="79"/>
      <c r="C70" s="70">
        <f>waarnemingsresultaten!C69</f>
        <v>0</v>
      </c>
      <c r="D70" s="447">
        <f>waarnemingsresultaten!D69</f>
        <v>0</v>
      </c>
      <c r="E70" s="448"/>
      <c r="F70" s="312">
        <f>waarnemingsresultaten!G69</f>
        <v>0</v>
      </c>
      <c r="G70" s="312">
        <f>IF(waarnemingsresultaten!AQ69&gt;0,waarnemingsresultaten!AQ69,0)</f>
        <v>0</v>
      </c>
      <c r="H70" s="18">
        <f t="shared" si="0"/>
        <v>0</v>
      </c>
      <c r="I70" s="25">
        <f t="shared" si="1"/>
        <v>0</v>
      </c>
      <c r="J70" s="81"/>
      <c r="L70" s="297">
        <f>IF(G70&gt;0,F70*tachtigtwintig!I70,0)</f>
        <v>0</v>
      </c>
      <c r="M70" s="297">
        <f>waarnemingsresultaten!AQ69*tachtigtwintig!I70</f>
        <v>0</v>
      </c>
    </row>
    <row r="71" spans="2:13" ht="18" customHeight="1">
      <c r="B71" s="79"/>
      <c r="C71" s="70">
        <f>waarnemingsresultaten!C70</f>
        <v>0</v>
      </c>
      <c r="D71" s="447">
        <f>waarnemingsresultaten!D70</f>
        <v>0</v>
      </c>
      <c r="E71" s="448"/>
      <c r="F71" s="312">
        <f>waarnemingsresultaten!G70</f>
        <v>0</v>
      </c>
      <c r="G71" s="312">
        <f>IF(waarnemingsresultaten!AQ70&gt;0,waarnemingsresultaten!AQ70,0)</f>
        <v>0</v>
      </c>
      <c r="H71" s="18">
        <f t="shared" si="0"/>
        <v>0</v>
      </c>
      <c r="I71" s="25">
        <f t="shared" si="1"/>
        <v>0</v>
      </c>
      <c r="J71" s="81"/>
      <c r="L71" s="297">
        <f>IF(G71&gt;0,F71*tachtigtwintig!I71,0)</f>
        <v>0</v>
      </c>
      <c r="M71" s="297">
        <f>waarnemingsresultaten!AQ70*tachtigtwintig!I71</f>
        <v>0</v>
      </c>
    </row>
    <row r="72" spans="2:13" ht="18" customHeight="1">
      <c r="B72" s="79"/>
      <c r="C72" s="70">
        <f>waarnemingsresultaten!C71</f>
        <v>0</v>
      </c>
      <c r="D72" s="447">
        <f>waarnemingsresultaten!D71</f>
        <v>0</v>
      </c>
      <c r="E72" s="448"/>
      <c r="F72" s="312">
        <f>waarnemingsresultaten!G71</f>
        <v>0</v>
      </c>
      <c r="G72" s="312">
        <f>IF(waarnemingsresultaten!AQ71&gt;0,waarnemingsresultaten!AQ71,0)</f>
        <v>0</v>
      </c>
      <c r="H72" s="18">
        <f t="shared" si="0"/>
        <v>0</v>
      </c>
      <c r="I72" s="25">
        <f t="shared" si="1"/>
        <v>0</v>
      </c>
      <c r="J72" s="81"/>
      <c r="L72" s="297">
        <f>IF(G72&gt;0,F72*tachtigtwintig!I72,0)</f>
        <v>0</v>
      </c>
      <c r="M72" s="297">
        <f>waarnemingsresultaten!AQ71*tachtigtwintig!I72</f>
        <v>0</v>
      </c>
    </row>
    <row r="73" spans="2:13" ht="18" customHeight="1">
      <c r="B73" s="79"/>
      <c r="C73" s="70">
        <f>waarnemingsresultaten!C72</f>
        <v>0</v>
      </c>
      <c r="D73" s="447">
        <f>waarnemingsresultaten!D72</f>
        <v>0</v>
      </c>
      <c r="E73" s="448"/>
      <c r="F73" s="312">
        <f>waarnemingsresultaten!G72</f>
        <v>0</v>
      </c>
      <c r="G73" s="312">
        <f>IF(waarnemingsresultaten!AQ72&gt;0,waarnemingsresultaten!AQ72,0)</f>
        <v>0</v>
      </c>
      <c r="H73" s="18">
        <f t="shared" si="0"/>
        <v>0</v>
      </c>
      <c r="I73" s="25">
        <f t="shared" si="1"/>
        <v>0</v>
      </c>
      <c r="J73" s="81"/>
      <c r="L73" s="297">
        <f>IF(G73&gt;0,F73*tachtigtwintig!I73,0)</f>
        <v>0</v>
      </c>
      <c r="M73" s="297">
        <f>waarnemingsresultaten!AQ72*tachtigtwintig!I73</f>
        <v>0</v>
      </c>
    </row>
    <row r="74" spans="2:13" ht="18" customHeight="1">
      <c r="B74" s="79"/>
      <c r="C74" s="70">
        <f>waarnemingsresultaten!C73</f>
        <v>0</v>
      </c>
      <c r="D74" s="447">
        <f>waarnemingsresultaten!D73</f>
        <v>0</v>
      </c>
      <c r="E74" s="448"/>
      <c r="F74" s="312">
        <f>waarnemingsresultaten!G73</f>
        <v>0</v>
      </c>
      <c r="G74" s="312">
        <f>IF(waarnemingsresultaten!AQ73&gt;0,waarnemingsresultaten!AQ73,0)</f>
        <v>0</v>
      </c>
      <c r="H74" s="18">
        <f t="shared" si="0"/>
        <v>0</v>
      </c>
      <c r="I74" s="25">
        <f t="shared" si="1"/>
        <v>0</v>
      </c>
      <c r="J74" s="81"/>
      <c r="L74" s="297">
        <f>IF(G74&gt;0,F74*tachtigtwintig!I74,0)</f>
        <v>0</v>
      </c>
      <c r="M74" s="297">
        <f>waarnemingsresultaten!AQ73*tachtigtwintig!I74</f>
        <v>0</v>
      </c>
    </row>
    <row r="75" spans="2:13" ht="18" customHeight="1">
      <c r="B75" s="79"/>
      <c r="C75" s="70">
        <f>waarnemingsresultaten!C74</f>
        <v>0</v>
      </c>
      <c r="D75" s="447">
        <f>waarnemingsresultaten!D74</f>
        <v>0</v>
      </c>
      <c r="E75" s="448"/>
      <c r="F75" s="312">
        <f>waarnemingsresultaten!G74</f>
        <v>0</v>
      </c>
      <c r="G75" s="312">
        <f>IF(waarnemingsresultaten!AQ74&gt;0,waarnemingsresultaten!AQ74,0)</f>
        <v>0</v>
      </c>
      <c r="H75" s="18">
        <f t="shared" si="0"/>
        <v>0</v>
      </c>
      <c r="I75" s="25">
        <f t="shared" si="1"/>
        <v>0</v>
      </c>
      <c r="J75" s="81"/>
      <c r="L75" s="297">
        <f>IF(G75&gt;0,F75*tachtigtwintig!I75,0)</f>
        <v>0</v>
      </c>
      <c r="M75" s="297">
        <f>waarnemingsresultaten!AQ74*tachtigtwintig!I75</f>
        <v>0</v>
      </c>
    </row>
    <row r="76" spans="2:13" ht="18" customHeight="1">
      <c r="B76" s="79"/>
      <c r="C76" s="70">
        <f>waarnemingsresultaten!C75</f>
        <v>0</v>
      </c>
      <c r="D76" s="447">
        <f>waarnemingsresultaten!D75</f>
        <v>0</v>
      </c>
      <c r="E76" s="448"/>
      <c r="F76" s="312">
        <f>waarnemingsresultaten!G75</f>
        <v>0</v>
      </c>
      <c r="G76" s="312">
        <f>IF(waarnemingsresultaten!AQ75&gt;0,waarnemingsresultaten!AQ75,0)</f>
        <v>0</v>
      </c>
      <c r="H76" s="18">
        <f t="shared" si="0"/>
        <v>0</v>
      </c>
      <c r="I76" s="25">
        <f t="shared" si="1"/>
        <v>0</v>
      </c>
      <c r="J76" s="81"/>
      <c r="L76" s="297">
        <f>IF(G76&gt;0,F76*tachtigtwintig!I76,0)</f>
        <v>0</v>
      </c>
      <c r="M76" s="297">
        <f>waarnemingsresultaten!AQ75*tachtigtwintig!I76</f>
        <v>0</v>
      </c>
    </row>
    <row r="77" spans="2:13" ht="18" customHeight="1">
      <c r="B77" s="79"/>
      <c r="C77" s="70">
        <f>waarnemingsresultaten!C76</f>
        <v>0</v>
      </c>
      <c r="D77" s="447">
        <f>waarnemingsresultaten!D76</f>
        <v>0</v>
      </c>
      <c r="E77" s="448"/>
      <c r="F77" s="312">
        <f>waarnemingsresultaten!G76</f>
        <v>0</v>
      </c>
      <c r="G77" s="312">
        <f>IF(waarnemingsresultaten!AQ76&gt;0,waarnemingsresultaten!AQ76,0)</f>
        <v>0</v>
      </c>
      <c r="H77" s="18">
        <f t="shared" si="0"/>
        <v>0</v>
      </c>
      <c r="I77" s="25">
        <f t="shared" si="1"/>
        <v>0</v>
      </c>
      <c r="J77" s="81"/>
      <c r="L77" s="297">
        <f>IF(G77&gt;0,F77*tachtigtwintig!I77,0)</f>
        <v>0</v>
      </c>
      <c r="M77" s="297">
        <f>waarnemingsresultaten!AQ76*tachtigtwintig!I77</f>
        <v>0</v>
      </c>
    </row>
    <row r="78" spans="2:13" ht="18" customHeight="1">
      <c r="B78" s="79"/>
      <c r="C78" s="70">
        <f>waarnemingsresultaten!C77</f>
        <v>0</v>
      </c>
      <c r="D78" s="447">
        <f>waarnemingsresultaten!D77</f>
        <v>0</v>
      </c>
      <c r="E78" s="448"/>
      <c r="F78" s="312">
        <f>waarnemingsresultaten!G77</f>
        <v>0</v>
      </c>
      <c r="G78" s="312">
        <f>IF(waarnemingsresultaten!AQ77&gt;0,waarnemingsresultaten!AQ77,0)</f>
        <v>0</v>
      </c>
      <c r="H78" s="18">
        <f t="shared" si="0"/>
        <v>0</v>
      </c>
      <c r="I78" s="25">
        <f t="shared" si="1"/>
        <v>0</v>
      </c>
      <c r="J78" s="81"/>
      <c r="L78" s="297">
        <f>IF(G78&gt;0,F78*tachtigtwintig!I78,0)</f>
        <v>0</v>
      </c>
      <c r="M78" s="297">
        <f>waarnemingsresultaten!AQ77*tachtigtwintig!I78</f>
        <v>0</v>
      </c>
    </row>
    <row r="79" spans="2:13" ht="18" customHeight="1">
      <c r="B79" s="79"/>
      <c r="C79" s="70">
        <f>waarnemingsresultaten!C78</f>
        <v>0</v>
      </c>
      <c r="D79" s="447">
        <f>waarnemingsresultaten!D78</f>
        <v>0</v>
      </c>
      <c r="E79" s="448"/>
      <c r="F79" s="312">
        <f>waarnemingsresultaten!G78</f>
        <v>0</v>
      </c>
      <c r="G79" s="312">
        <f>IF(waarnemingsresultaten!AQ78&gt;0,waarnemingsresultaten!AQ78,0)</f>
        <v>0</v>
      </c>
      <c r="H79" s="18">
        <f aca="true" t="shared" si="2" ref="H79:H112">IF(G79&gt;0,G79/F79,0)</f>
        <v>0</v>
      </c>
      <c r="I79" s="25">
        <f aca="true" t="shared" si="3" ref="I79:I112">IF(H79=0,F79*$H$113,G79)</f>
        <v>0</v>
      </c>
      <c r="J79" s="81"/>
      <c r="L79" s="297">
        <f>IF(G79&gt;0,F79*tachtigtwintig!I79,0)</f>
        <v>0</v>
      </c>
      <c r="M79" s="297">
        <f>waarnemingsresultaten!AQ78*tachtigtwintig!I79</f>
        <v>0</v>
      </c>
    </row>
    <row r="80" spans="2:13" ht="18" customHeight="1">
      <c r="B80" s="79"/>
      <c r="C80" s="70">
        <f>waarnemingsresultaten!C79</f>
        <v>0</v>
      </c>
      <c r="D80" s="447">
        <f>waarnemingsresultaten!D79</f>
        <v>0</v>
      </c>
      <c r="E80" s="448"/>
      <c r="F80" s="312">
        <f>waarnemingsresultaten!G79</f>
        <v>0</v>
      </c>
      <c r="G80" s="312">
        <f>IF(waarnemingsresultaten!AQ79&gt;0,waarnemingsresultaten!AQ79,0)</f>
        <v>0</v>
      </c>
      <c r="H80" s="18">
        <f t="shared" si="2"/>
        <v>0</v>
      </c>
      <c r="I80" s="25">
        <f t="shared" si="3"/>
        <v>0</v>
      </c>
      <c r="J80" s="81"/>
      <c r="L80" s="297">
        <f>IF(G80&gt;0,F80*tachtigtwintig!I80,0)</f>
        <v>0</v>
      </c>
      <c r="M80" s="297">
        <f>waarnemingsresultaten!AQ79*tachtigtwintig!I80</f>
        <v>0</v>
      </c>
    </row>
    <row r="81" spans="2:13" ht="18" customHeight="1">
      <c r="B81" s="79"/>
      <c r="C81" s="70">
        <f>waarnemingsresultaten!C80</f>
        <v>0</v>
      </c>
      <c r="D81" s="447">
        <f>waarnemingsresultaten!D80</f>
        <v>0</v>
      </c>
      <c r="E81" s="448"/>
      <c r="F81" s="312">
        <f>waarnemingsresultaten!G80</f>
        <v>0</v>
      </c>
      <c r="G81" s="312">
        <f>IF(waarnemingsresultaten!AQ80&gt;0,waarnemingsresultaten!AQ80,0)</f>
        <v>0</v>
      </c>
      <c r="H81" s="18">
        <f t="shared" si="2"/>
        <v>0</v>
      </c>
      <c r="I81" s="25">
        <f t="shared" si="3"/>
        <v>0</v>
      </c>
      <c r="J81" s="81"/>
      <c r="L81" s="297">
        <f>IF(G81&gt;0,F81*tachtigtwintig!I81,0)</f>
        <v>0</v>
      </c>
      <c r="M81" s="297">
        <f>waarnemingsresultaten!AQ80*tachtigtwintig!I81</f>
        <v>0</v>
      </c>
    </row>
    <row r="82" spans="2:13" ht="18" customHeight="1">
      <c r="B82" s="79"/>
      <c r="C82" s="70">
        <f>waarnemingsresultaten!C81</f>
        <v>0</v>
      </c>
      <c r="D82" s="447">
        <f>waarnemingsresultaten!D81</f>
        <v>0</v>
      </c>
      <c r="E82" s="448"/>
      <c r="F82" s="312">
        <f>waarnemingsresultaten!G81</f>
        <v>0</v>
      </c>
      <c r="G82" s="312">
        <f>IF(waarnemingsresultaten!AQ81&gt;0,waarnemingsresultaten!AQ81,0)</f>
        <v>0</v>
      </c>
      <c r="H82" s="18">
        <f t="shared" si="2"/>
        <v>0</v>
      </c>
      <c r="I82" s="25">
        <f t="shared" si="3"/>
        <v>0</v>
      </c>
      <c r="J82" s="81"/>
      <c r="L82" s="297">
        <f>IF(G82&gt;0,F82*tachtigtwintig!I82,0)</f>
        <v>0</v>
      </c>
      <c r="M82" s="297">
        <f>waarnemingsresultaten!AQ81*tachtigtwintig!I82</f>
        <v>0</v>
      </c>
    </row>
    <row r="83" spans="2:13" ht="18" customHeight="1">
      <c r="B83" s="79"/>
      <c r="C83" s="70">
        <f>waarnemingsresultaten!C82</f>
        <v>0</v>
      </c>
      <c r="D83" s="447">
        <f>waarnemingsresultaten!D82</f>
        <v>0</v>
      </c>
      <c r="E83" s="448"/>
      <c r="F83" s="312">
        <f>waarnemingsresultaten!G82</f>
        <v>0</v>
      </c>
      <c r="G83" s="312">
        <f>IF(waarnemingsresultaten!AQ82&gt;0,waarnemingsresultaten!AQ82,0)</f>
        <v>0</v>
      </c>
      <c r="H83" s="18">
        <f t="shared" si="2"/>
        <v>0</v>
      </c>
      <c r="I83" s="25">
        <f t="shared" si="3"/>
        <v>0</v>
      </c>
      <c r="J83" s="81"/>
      <c r="L83" s="297">
        <f>IF(G83&gt;0,F83*tachtigtwintig!I83,0)</f>
        <v>0</v>
      </c>
      <c r="M83" s="297">
        <f>waarnemingsresultaten!AQ82*tachtigtwintig!I83</f>
        <v>0</v>
      </c>
    </row>
    <row r="84" spans="2:13" ht="18" customHeight="1">
      <c r="B84" s="79"/>
      <c r="C84" s="70">
        <f>waarnemingsresultaten!C83</f>
        <v>0</v>
      </c>
      <c r="D84" s="447">
        <f>waarnemingsresultaten!D83</f>
        <v>0</v>
      </c>
      <c r="E84" s="448"/>
      <c r="F84" s="312">
        <f>waarnemingsresultaten!G83</f>
        <v>0</v>
      </c>
      <c r="G84" s="312">
        <f>IF(waarnemingsresultaten!AQ83&gt;0,waarnemingsresultaten!AQ83,0)</f>
        <v>0</v>
      </c>
      <c r="H84" s="18">
        <f t="shared" si="2"/>
        <v>0</v>
      </c>
      <c r="I84" s="25">
        <f t="shared" si="3"/>
        <v>0</v>
      </c>
      <c r="J84" s="81"/>
      <c r="L84" s="297">
        <f>IF(G84&gt;0,F84*tachtigtwintig!I84,0)</f>
        <v>0</v>
      </c>
      <c r="M84" s="297">
        <f>waarnemingsresultaten!AQ83*tachtigtwintig!I84</f>
        <v>0</v>
      </c>
    </row>
    <row r="85" spans="2:13" ht="18" customHeight="1">
      <c r="B85" s="79"/>
      <c r="C85" s="70">
        <f>waarnemingsresultaten!C84</f>
        <v>0</v>
      </c>
      <c r="D85" s="447">
        <f>waarnemingsresultaten!D84</f>
        <v>0</v>
      </c>
      <c r="E85" s="448"/>
      <c r="F85" s="312">
        <f>waarnemingsresultaten!G84</f>
        <v>0</v>
      </c>
      <c r="G85" s="312">
        <f>IF(waarnemingsresultaten!AQ84&gt;0,waarnemingsresultaten!AQ84,0)</f>
        <v>0</v>
      </c>
      <c r="H85" s="18">
        <f t="shared" si="2"/>
        <v>0</v>
      </c>
      <c r="I85" s="25">
        <f t="shared" si="3"/>
        <v>0</v>
      </c>
      <c r="J85" s="81"/>
      <c r="L85" s="297">
        <f>IF(G85&gt;0,F85*tachtigtwintig!I85,0)</f>
        <v>0</v>
      </c>
      <c r="M85" s="297">
        <f>waarnemingsresultaten!AQ84*tachtigtwintig!I85</f>
        <v>0</v>
      </c>
    </row>
    <row r="86" spans="2:13" ht="18" customHeight="1">
      <c r="B86" s="79"/>
      <c r="C86" s="70">
        <f>waarnemingsresultaten!C85</f>
        <v>0</v>
      </c>
      <c r="D86" s="447">
        <f>waarnemingsresultaten!D85</f>
        <v>0</v>
      </c>
      <c r="E86" s="448"/>
      <c r="F86" s="312">
        <f>waarnemingsresultaten!G85</f>
        <v>0</v>
      </c>
      <c r="G86" s="312">
        <f>IF(waarnemingsresultaten!AQ85&gt;0,waarnemingsresultaten!AQ85,0)</f>
        <v>0</v>
      </c>
      <c r="H86" s="18">
        <f t="shared" si="2"/>
        <v>0</v>
      </c>
      <c r="I86" s="25">
        <f t="shared" si="3"/>
        <v>0</v>
      </c>
      <c r="J86" s="81"/>
      <c r="L86" s="297">
        <f>IF(G86&gt;0,F86*tachtigtwintig!I86,0)</f>
        <v>0</v>
      </c>
      <c r="M86" s="297">
        <f>waarnemingsresultaten!AQ85*tachtigtwintig!I86</f>
        <v>0</v>
      </c>
    </row>
    <row r="87" spans="2:13" ht="18" customHeight="1">
      <c r="B87" s="79"/>
      <c r="C87" s="70">
        <f>waarnemingsresultaten!C86</f>
        <v>0</v>
      </c>
      <c r="D87" s="447">
        <f>waarnemingsresultaten!D86</f>
        <v>0</v>
      </c>
      <c r="E87" s="448"/>
      <c r="F87" s="312">
        <f>waarnemingsresultaten!G86</f>
        <v>0</v>
      </c>
      <c r="G87" s="312">
        <f>IF(waarnemingsresultaten!AQ86&gt;0,waarnemingsresultaten!AQ86,0)</f>
        <v>0</v>
      </c>
      <c r="H87" s="18">
        <f t="shared" si="2"/>
        <v>0</v>
      </c>
      <c r="I87" s="25">
        <f t="shared" si="3"/>
        <v>0</v>
      </c>
      <c r="J87" s="81"/>
      <c r="L87" s="297">
        <f>IF(G87&gt;0,F87*tachtigtwintig!I87,0)</f>
        <v>0</v>
      </c>
      <c r="M87" s="297">
        <f>waarnemingsresultaten!AQ86*tachtigtwintig!I87</f>
        <v>0</v>
      </c>
    </row>
    <row r="88" spans="2:13" ht="18" customHeight="1">
      <c r="B88" s="79"/>
      <c r="C88" s="70">
        <f>waarnemingsresultaten!C87</f>
        <v>0</v>
      </c>
      <c r="D88" s="447">
        <f>waarnemingsresultaten!D87</f>
        <v>0</v>
      </c>
      <c r="E88" s="448"/>
      <c r="F88" s="312">
        <f>waarnemingsresultaten!G87</f>
        <v>0</v>
      </c>
      <c r="G88" s="312">
        <f>IF(waarnemingsresultaten!AQ87&gt;0,waarnemingsresultaten!AQ87,0)</f>
        <v>0</v>
      </c>
      <c r="H88" s="18">
        <f t="shared" si="2"/>
        <v>0</v>
      </c>
      <c r="I88" s="25">
        <f t="shared" si="3"/>
        <v>0</v>
      </c>
      <c r="J88" s="81"/>
      <c r="L88" s="297">
        <f>IF(G88&gt;0,F88*tachtigtwintig!I88,0)</f>
        <v>0</v>
      </c>
      <c r="M88" s="297">
        <f>waarnemingsresultaten!AQ87*tachtigtwintig!I88</f>
        <v>0</v>
      </c>
    </row>
    <row r="89" spans="2:13" ht="18" customHeight="1">
      <c r="B89" s="79"/>
      <c r="C89" s="70">
        <f>waarnemingsresultaten!C88</f>
        <v>0</v>
      </c>
      <c r="D89" s="447">
        <f>waarnemingsresultaten!D88</f>
        <v>0</v>
      </c>
      <c r="E89" s="448"/>
      <c r="F89" s="312">
        <f>waarnemingsresultaten!G88</f>
        <v>0</v>
      </c>
      <c r="G89" s="312">
        <f>IF(waarnemingsresultaten!AQ88&gt;0,waarnemingsresultaten!AQ88,0)</f>
        <v>0</v>
      </c>
      <c r="H89" s="18">
        <f t="shared" si="2"/>
        <v>0</v>
      </c>
      <c r="I89" s="25">
        <f t="shared" si="3"/>
        <v>0</v>
      </c>
      <c r="J89" s="81"/>
      <c r="L89" s="297">
        <f>IF(G89&gt;0,F89*tachtigtwintig!I89,0)</f>
        <v>0</v>
      </c>
      <c r="M89" s="297">
        <f>waarnemingsresultaten!AQ88*tachtigtwintig!I89</f>
        <v>0</v>
      </c>
    </row>
    <row r="90" spans="2:13" ht="18" customHeight="1">
      <c r="B90" s="79"/>
      <c r="C90" s="70">
        <f>waarnemingsresultaten!C89</f>
        <v>0</v>
      </c>
      <c r="D90" s="447">
        <f>waarnemingsresultaten!D89</f>
        <v>0</v>
      </c>
      <c r="E90" s="448"/>
      <c r="F90" s="312">
        <f>waarnemingsresultaten!G89</f>
        <v>0</v>
      </c>
      <c r="G90" s="312">
        <f>IF(waarnemingsresultaten!AQ89&gt;0,waarnemingsresultaten!AQ89,0)</f>
        <v>0</v>
      </c>
      <c r="H90" s="18">
        <f t="shared" si="2"/>
        <v>0</v>
      </c>
      <c r="I90" s="25">
        <f t="shared" si="3"/>
        <v>0</v>
      </c>
      <c r="J90" s="81"/>
      <c r="L90" s="297">
        <f>IF(G90&gt;0,F90*tachtigtwintig!I90,0)</f>
        <v>0</v>
      </c>
      <c r="M90" s="297">
        <f>waarnemingsresultaten!AQ89*tachtigtwintig!I90</f>
        <v>0</v>
      </c>
    </row>
    <row r="91" spans="2:13" ht="18" customHeight="1">
      <c r="B91" s="79"/>
      <c r="C91" s="70">
        <f>waarnemingsresultaten!C90</f>
        <v>0</v>
      </c>
      <c r="D91" s="447">
        <f>waarnemingsresultaten!D90</f>
        <v>0</v>
      </c>
      <c r="E91" s="448"/>
      <c r="F91" s="312">
        <f>waarnemingsresultaten!G90</f>
        <v>0</v>
      </c>
      <c r="G91" s="312">
        <f>IF(waarnemingsresultaten!AQ90&gt;0,waarnemingsresultaten!AQ90,0)</f>
        <v>0</v>
      </c>
      <c r="H91" s="18">
        <f t="shared" si="2"/>
        <v>0</v>
      </c>
      <c r="I91" s="25">
        <f t="shared" si="3"/>
        <v>0</v>
      </c>
      <c r="J91" s="81"/>
      <c r="L91" s="297">
        <f>IF(G91&gt;0,F91*tachtigtwintig!I91,0)</f>
        <v>0</v>
      </c>
      <c r="M91" s="297">
        <f>waarnemingsresultaten!AQ90*tachtigtwintig!I91</f>
        <v>0</v>
      </c>
    </row>
    <row r="92" spans="2:13" ht="18" customHeight="1">
      <c r="B92" s="79"/>
      <c r="C92" s="70">
        <f>waarnemingsresultaten!C91</f>
        <v>0</v>
      </c>
      <c r="D92" s="447">
        <f>waarnemingsresultaten!D91</f>
        <v>0</v>
      </c>
      <c r="E92" s="448"/>
      <c r="F92" s="312">
        <f>waarnemingsresultaten!G91</f>
        <v>0</v>
      </c>
      <c r="G92" s="312">
        <f>IF(waarnemingsresultaten!AQ91&gt;0,waarnemingsresultaten!AQ91,0)</f>
        <v>0</v>
      </c>
      <c r="H92" s="18">
        <f t="shared" si="2"/>
        <v>0</v>
      </c>
      <c r="I92" s="25">
        <f t="shared" si="3"/>
        <v>0</v>
      </c>
      <c r="J92" s="81"/>
      <c r="L92" s="297">
        <f>IF(G92&gt;0,F92*tachtigtwintig!I92,0)</f>
        <v>0</v>
      </c>
      <c r="M92" s="297">
        <f>waarnemingsresultaten!AQ91*tachtigtwintig!I92</f>
        <v>0</v>
      </c>
    </row>
    <row r="93" spans="2:13" ht="18" customHeight="1">
      <c r="B93" s="79"/>
      <c r="C93" s="70">
        <f>waarnemingsresultaten!C92</f>
        <v>0</v>
      </c>
      <c r="D93" s="447">
        <f>waarnemingsresultaten!D92</f>
        <v>0</v>
      </c>
      <c r="E93" s="448"/>
      <c r="F93" s="312">
        <f>waarnemingsresultaten!G92</f>
        <v>0</v>
      </c>
      <c r="G93" s="312">
        <f>IF(waarnemingsresultaten!AQ92&gt;0,waarnemingsresultaten!AQ92,0)</f>
        <v>0</v>
      </c>
      <c r="H93" s="18">
        <f t="shared" si="2"/>
        <v>0</v>
      </c>
      <c r="I93" s="25">
        <f t="shared" si="3"/>
        <v>0</v>
      </c>
      <c r="J93" s="81"/>
      <c r="L93" s="297">
        <f>IF(G93&gt;0,F93*tachtigtwintig!I93,0)</f>
        <v>0</v>
      </c>
      <c r="M93" s="297">
        <f>waarnemingsresultaten!AQ92*tachtigtwintig!I93</f>
        <v>0</v>
      </c>
    </row>
    <row r="94" spans="2:13" ht="18" customHeight="1">
      <c r="B94" s="79"/>
      <c r="C94" s="70">
        <f>waarnemingsresultaten!C93</f>
        <v>0</v>
      </c>
      <c r="D94" s="447">
        <f>waarnemingsresultaten!D93</f>
        <v>0</v>
      </c>
      <c r="E94" s="448"/>
      <c r="F94" s="312">
        <f>waarnemingsresultaten!G93</f>
        <v>0</v>
      </c>
      <c r="G94" s="312">
        <f>IF(waarnemingsresultaten!AQ93&gt;0,waarnemingsresultaten!AQ93,0)</f>
        <v>0</v>
      </c>
      <c r="H94" s="18">
        <f t="shared" si="2"/>
        <v>0</v>
      </c>
      <c r="I94" s="25">
        <f t="shared" si="3"/>
        <v>0</v>
      </c>
      <c r="J94" s="81"/>
      <c r="L94" s="297">
        <f>IF(G94&gt;0,F94*tachtigtwintig!I94,0)</f>
        <v>0</v>
      </c>
      <c r="M94" s="297">
        <f>waarnemingsresultaten!AQ93*tachtigtwintig!I94</f>
        <v>0</v>
      </c>
    </row>
    <row r="95" spans="2:13" ht="18" customHeight="1">
      <c r="B95" s="79"/>
      <c r="C95" s="70">
        <f>waarnemingsresultaten!C94</f>
        <v>0</v>
      </c>
      <c r="D95" s="447">
        <f>waarnemingsresultaten!D94</f>
        <v>0</v>
      </c>
      <c r="E95" s="448"/>
      <c r="F95" s="312">
        <f>waarnemingsresultaten!G94</f>
        <v>0</v>
      </c>
      <c r="G95" s="312">
        <f>IF(waarnemingsresultaten!AQ94&gt;0,waarnemingsresultaten!AQ94,0)</f>
        <v>0</v>
      </c>
      <c r="H95" s="18">
        <f t="shared" si="2"/>
        <v>0</v>
      </c>
      <c r="I95" s="25">
        <f t="shared" si="3"/>
        <v>0</v>
      </c>
      <c r="J95" s="81"/>
      <c r="L95" s="297">
        <f>IF(G95&gt;0,F95*tachtigtwintig!I95,0)</f>
        <v>0</v>
      </c>
      <c r="M95" s="297">
        <f>waarnemingsresultaten!AQ94*tachtigtwintig!I95</f>
        <v>0</v>
      </c>
    </row>
    <row r="96" spans="2:13" ht="18" customHeight="1">
      <c r="B96" s="79"/>
      <c r="C96" s="70">
        <f>waarnemingsresultaten!C95</f>
        <v>0</v>
      </c>
      <c r="D96" s="447">
        <f>waarnemingsresultaten!D95</f>
        <v>0</v>
      </c>
      <c r="E96" s="448"/>
      <c r="F96" s="312">
        <f>waarnemingsresultaten!G95</f>
        <v>0</v>
      </c>
      <c r="G96" s="312">
        <f>IF(waarnemingsresultaten!AQ95&gt;0,waarnemingsresultaten!AQ95,0)</f>
        <v>0</v>
      </c>
      <c r="H96" s="18">
        <f t="shared" si="2"/>
        <v>0</v>
      </c>
      <c r="I96" s="25">
        <f t="shared" si="3"/>
        <v>0</v>
      </c>
      <c r="J96" s="81"/>
      <c r="L96" s="297">
        <f>IF(G96&gt;0,F96*tachtigtwintig!I96,0)</f>
        <v>0</v>
      </c>
      <c r="M96" s="297">
        <f>waarnemingsresultaten!AQ95*tachtigtwintig!I96</f>
        <v>0</v>
      </c>
    </row>
    <row r="97" spans="2:13" ht="18" customHeight="1">
      <c r="B97" s="79"/>
      <c r="C97" s="70">
        <f>waarnemingsresultaten!C96</f>
        <v>0</v>
      </c>
      <c r="D97" s="447">
        <f>waarnemingsresultaten!D96</f>
        <v>0</v>
      </c>
      <c r="E97" s="448"/>
      <c r="F97" s="312">
        <f>waarnemingsresultaten!G96</f>
        <v>0</v>
      </c>
      <c r="G97" s="312">
        <f>IF(waarnemingsresultaten!AQ96&gt;0,waarnemingsresultaten!AQ96,0)</f>
        <v>0</v>
      </c>
      <c r="H97" s="18">
        <f t="shared" si="2"/>
        <v>0</v>
      </c>
      <c r="I97" s="25">
        <f t="shared" si="3"/>
        <v>0</v>
      </c>
      <c r="J97" s="81"/>
      <c r="L97" s="297">
        <f>IF(G97&gt;0,F97*tachtigtwintig!I97,0)</f>
        <v>0</v>
      </c>
      <c r="M97" s="297">
        <f>waarnemingsresultaten!AQ96*tachtigtwintig!I97</f>
        <v>0</v>
      </c>
    </row>
    <row r="98" spans="2:13" ht="18" customHeight="1">
      <c r="B98" s="79"/>
      <c r="C98" s="70">
        <f>waarnemingsresultaten!C97</f>
        <v>0</v>
      </c>
      <c r="D98" s="447">
        <f>waarnemingsresultaten!D97</f>
        <v>0</v>
      </c>
      <c r="E98" s="448"/>
      <c r="F98" s="312">
        <f>waarnemingsresultaten!G97</f>
        <v>0</v>
      </c>
      <c r="G98" s="312">
        <f>IF(waarnemingsresultaten!AQ97&gt;0,waarnemingsresultaten!AQ97,0)</f>
        <v>0</v>
      </c>
      <c r="H98" s="18">
        <f t="shared" si="2"/>
        <v>0</v>
      </c>
      <c r="I98" s="25">
        <f t="shared" si="3"/>
        <v>0</v>
      </c>
      <c r="J98" s="81"/>
      <c r="L98" s="297">
        <f>IF(G98&gt;0,F98*tachtigtwintig!I98,0)</f>
        <v>0</v>
      </c>
      <c r="M98" s="297">
        <f>waarnemingsresultaten!AQ97*tachtigtwintig!I98</f>
        <v>0</v>
      </c>
    </row>
    <row r="99" spans="2:13" ht="18" customHeight="1">
      <c r="B99" s="79"/>
      <c r="C99" s="70">
        <f>waarnemingsresultaten!C98</f>
        <v>0</v>
      </c>
      <c r="D99" s="447">
        <f>waarnemingsresultaten!D98</f>
        <v>0</v>
      </c>
      <c r="E99" s="448"/>
      <c r="F99" s="312">
        <f>waarnemingsresultaten!G98</f>
        <v>0</v>
      </c>
      <c r="G99" s="312">
        <f>IF(waarnemingsresultaten!AQ98&gt;0,waarnemingsresultaten!AQ98,0)</f>
        <v>0</v>
      </c>
      <c r="H99" s="18">
        <f t="shared" si="2"/>
        <v>0</v>
      </c>
      <c r="I99" s="25">
        <f t="shared" si="3"/>
        <v>0</v>
      </c>
      <c r="J99" s="81"/>
      <c r="L99" s="297">
        <f>IF(G99&gt;0,F99*tachtigtwintig!I99,0)</f>
        <v>0</v>
      </c>
      <c r="M99" s="297">
        <f>waarnemingsresultaten!AQ98*tachtigtwintig!I99</f>
        <v>0</v>
      </c>
    </row>
    <row r="100" spans="2:13" ht="18" customHeight="1">
      <c r="B100" s="79"/>
      <c r="C100" s="70">
        <f>waarnemingsresultaten!C99</f>
        <v>0</v>
      </c>
      <c r="D100" s="447">
        <f>waarnemingsresultaten!D99</f>
        <v>0</v>
      </c>
      <c r="E100" s="448"/>
      <c r="F100" s="312">
        <f>waarnemingsresultaten!G99</f>
        <v>0</v>
      </c>
      <c r="G100" s="312">
        <f>IF(waarnemingsresultaten!AQ99&gt;0,waarnemingsresultaten!AQ99,0)</f>
        <v>0</v>
      </c>
      <c r="H100" s="18">
        <f t="shared" si="2"/>
        <v>0</v>
      </c>
      <c r="I100" s="25">
        <f t="shared" si="3"/>
        <v>0</v>
      </c>
      <c r="J100" s="81"/>
      <c r="L100" s="297">
        <f>IF(G100&gt;0,F100*tachtigtwintig!I100,0)</f>
        <v>0</v>
      </c>
      <c r="M100" s="297">
        <f>waarnemingsresultaten!AQ99*tachtigtwintig!I100</f>
        <v>0</v>
      </c>
    </row>
    <row r="101" spans="2:13" ht="18" customHeight="1">
      <c r="B101" s="79"/>
      <c r="C101" s="70">
        <f>waarnemingsresultaten!C100</f>
        <v>0</v>
      </c>
      <c r="D101" s="447">
        <f>waarnemingsresultaten!D100</f>
        <v>0</v>
      </c>
      <c r="E101" s="448"/>
      <c r="F101" s="312">
        <f>waarnemingsresultaten!G100</f>
        <v>0</v>
      </c>
      <c r="G101" s="312">
        <f>IF(waarnemingsresultaten!AQ100&gt;0,waarnemingsresultaten!AQ100,0)</f>
        <v>0</v>
      </c>
      <c r="H101" s="18">
        <f t="shared" si="2"/>
        <v>0</v>
      </c>
      <c r="I101" s="25">
        <f t="shared" si="3"/>
        <v>0</v>
      </c>
      <c r="J101" s="81"/>
      <c r="L101" s="297">
        <f>IF(G101&gt;0,F101*tachtigtwintig!I101,0)</f>
        <v>0</v>
      </c>
      <c r="M101" s="297">
        <f>waarnemingsresultaten!AQ100*tachtigtwintig!I101</f>
        <v>0</v>
      </c>
    </row>
    <row r="102" spans="2:13" ht="18" customHeight="1">
      <c r="B102" s="79"/>
      <c r="C102" s="70">
        <f>waarnemingsresultaten!C101</f>
        <v>0</v>
      </c>
      <c r="D102" s="447">
        <f>waarnemingsresultaten!D101</f>
        <v>0</v>
      </c>
      <c r="E102" s="448"/>
      <c r="F102" s="312">
        <f>waarnemingsresultaten!G101</f>
        <v>0</v>
      </c>
      <c r="G102" s="312">
        <f>IF(waarnemingsresultaten!AQ101&gt;0,waarnemingsresultaten!AQ101,0)</f>
        <v>0</v>
      </c>
      <c r="H102" s="18">
        <f t="shared" si="2"/>
        <v>0</v>
      </c>
      <c r="I102" s="25">
        <f t="shared" si="3"/>
        <v>0</v>
      </c>
      <c r="J102" s="81"/>
      <c r="L102" s="297">
        <f>IF(G102&gt;0,F102*tachtigtwintig!I102,0)</f>
        <v>0</v>
      </c>
      <c r="M102" s="297">
        <f>waarnemingsresultaten!AQ101*tachtigtwintig!I102</f>
        <v>0</v>
      </c>
    </row>
    <row r="103" spans="2:13" ht="18" customHeight="1">
      <c r="B103" s="79"/>
      <c r="C103" s="70">
        <f>waarnemingsresultaten!C102</f>
        <v>0</v>
      </c>
      <c r="D103" s="447">
        <f>waarnemingsresultaten!D102</f>
        <v>0</v>
      </c>
      <c r="E103" s="448"/>
      <c r="F103" s="312">
        <f>waarnemingsresultaten!G102</f>
        <v>0</v>
      </c>
      <c r="G103" s="312">
        <f>IF(waarnemingsresultaten!AQ102&gt;0,waarnemingsresultaten!AQ102,0)</f>
        <v>0</v>
      </c>
      <c r="H103" s="18">
        <f t="shared" si="2"/>
        <v>0</v>
      </c>
      <c r="I103" s="25">
        <f t="shared" si="3"/>
        <v>0</v>
      </c>
      <c r="J103" s="81"/>
      <c r="L103" s="297">
        <f>IF(G103&gt;0,F103*tachtigtwintig!I103,0)</f>
        <v>0</v>
      </c>
      <c r="M103" s="297">
        <f>waarnemingsresultaten!AQ102*tachtigtwintig!I103</f>
        <v>0</v>
      </c>
    </row>
    <row r="104" spans="2:13" ht="18" customHeight="1">
      <c r="B104" s="79"/>
      <c r="C104" s="70">
        <f>waarnemingsresultaten!C103</f>
        <v>0</v>
      </c>
      <c r="D104" s="447">
        <f>waarnemingsresultaten!D103</f>
        <v>0</v>
      </c>
      <c r="E104" s="448"/>
      <c r="F104" s="312">
        <f>waarnemingsresultaten!G103</f>
        <v>0</v>
      </c>
      <c r="G104" s="312">
        <f>IF(waarnemingsresultaten!AQ103&gt;0,waarnemingsresultaten!AQ103,0)</f>
        <v>0</v>
      </c>
      <c r="H104" s="18">
        <f t="shared" si="2"/>
        <v>0</v>
      </c>
      <c r="I104" s="25">
        <f t="shared" si="3"/>
        <v>0</v>
      </c>
      <c r="J104" s="81"/>
      <c r="L104" s="297">
        <f>IF(G104&gt;0,F104*tachtigtwintig!I104,0)</f>
        <v>0</v>
      </c>
      <c r="M104" s="297">
        <f>waarnemingsresultaten!AQ103*tachtigtwintig!I104</f>
        <v>0</v>
      </c>
    </row>
    <row r="105" spans="2:13" ht="18" customHeight="1">
      <c r="B105" s="79"/>
      <c r="C105" s="70">
        <f>waarnemingsresultaten!C104</f>
        <v>0</v>
      </c>
      <c r="D105" s="447">
        <f>waarnemingsresultaten!D104</f>
        <v>0</v>
      </c>
      <c r="E105" s="448"/>
      <c r="F105" s="312">
        <f>waarnemingsresultaten!G104</f>
        <v>0</v>
      </c>
      <c r="G105" s="312">
        <f>IF(waarnemingsresultaten!AQ104&gt;0,waarnemingsresultaten!AQ104,0)</f>
        <v>0</v>
      </c>
      <c r="H105" s="18">
        <f t="shared" si="2"/>
        <v>0</v>
      </c>
      <c r="I105" s="25">
        <f t="shared" si="3"/>
        <v>0</v>
      </c>
      <c r="J105" s="81"/>
      <c r="L105" s="297">
        <f>IF(G105&gt;0,F105*tachtigtwintig!I105,0)</f>
        <v>0</v>
      </c>
      <c r="M105" s="297">
        <f>waarnemingsresultaten!AQ104*tachtigtwintig!I105</f>
        <v>0</v>
      </c>
    </row>
    <row r="106" spans="2:13" ht="18" customHeight="1">
      <c r="B106" s="79"/>
      <c r="C106" s="70">
        <f>waarnemingsresultaten!C105</f>
        <v>0</v>
      </c>
      <c r="D106" s="447">
        <f>waarnemingsresultaten!D105</f>
        <v>0</v>
      </c>
      <c r="E106" s="448"/>
      <c r="F106" s="312">
        <f>waarnemingsresultaten!G105</f>
        <v>0</v>
      </c>
      <c r="G106" s="312">
        <f>IF(waarnemingsresultaten!AQ105&gt;0,waarnemingsresultaten!AQ105,0)</f>
        <v>0</v>
      </c>
      <c r="H106" s="18">
        <f t="shared" si="2"/>
        <v>0</v>
      </c>
      <c r="I106" s="25">
        <f t="shared" si="3"/>
        <v>0</v>
      </c>
      <c r="J106" s="81"/>
      <c r="L106" s="297">
        <f>IF(G106&gt;0,F106*tachtigtwintig!I106,0)</f>
        <v>0</v>
      </c>
      <c r="M106" s="297">
        <f>waarnemingsresultaten!AQ105*tachtigtwintig!I106</f>
        <v>0</v>
      </c>
    </row>
    <row r="107" spans="2:13" ht="18" customHeight="1">
      <c r="B107" s="79"/>
      <c r="C107" s="70">
        <f>waarnemingsresultaten!C106</f>
        <v>0</v>
      </c>
      <c r="D107" s="447">
        <f>waarnemingsresultaten!D106</f>
        <v>0</v>
      </c>
      <c r="E107" s="448"/>
      <c r="F107" s="312">
        <f>waarnemingsresultaten!G106</f>
        <v>0</v>
      </c>
      <c r="G107" s="312">
        <f>IF(waarnemingsresultaten!AQ106&gt;0,waarnemingsresultaten!AQ106,0)</f>
        <v>0</v>
      </c>
      <c r="H107" s="18">
        <f t="shared" si="2"/>
        <v>0</v>
      </c>
      <c r="I107" s="25">
        <f t="shared" si="3"/>
        <v>0</v>
      </c>
      <c r="J107" s="81"/>
      <c r="L107" s="297">
        <f>IF(G107&gt;0,F107*tachtigtwintig!I107,0)</f>
        <v>0</v>
      </c>
      <c r="M107" s="297">
        <f>waarnemingsresultaten!AQ106*tachtigtwintig!I107</f>
        <v>0</v>
      </c>
    </row>
    <row r="108" spans="2:13" ht="18" customHeight="1">
      <c r="B108" s="79"/>
      <c r="C108" s="70">
        <f>waarnemingsresultaten!C107</f>
        <v>0</v>
      </c>
      <c r="D108" s="447">
        <f>waarnemingsresultaten!D107</f>
        <v>0</v>
      </c>
      <c r="E108" s="448"/>
      <c r="F108" s="312">
        <f>waarnemingsresultaten!G107</f>
        <v>0</v>
      </c>
      <c r="G108" s="312">
        <f>IF(waarnemingsresultaten!AQ107&gt;0,waarnemingsresultaten!AQ107,0)</f>
        <v>0</v>
      </c>
      <c r="H108" s="18">
        <f t="shared" si="2"/>
        <v>0</v>
      </c>
      <c r="I108" s="25">
        <f t="shared" si="3"/>
        <v>0</v>
      </c>
      <c r="J108" s="81"/>
      <c r="L108" s="297">
        <f>IF(G108&gt;0,F108*tachtigtwintig!I108,0)</f>
        <v>0</v>
      </c>
      <c r="M108" s="297">
        <f>waarnemingsresultaten!AQ107*tachtigtwintig!I108</f>
        <v>0</v>
      </c>
    </row>
    <row r="109" spans="2:13" ht="18" customHeight="1">
      <c r="B109" s="79"/>
      <c r="C109" s="70">
        <f>waarnemingsresultaten!C108</f>
        <v>0</v>
      </c>
      <c r="D109" s="447">
        <f>waarnemingsresultaten!D108</f>
        <v>0</v>
      </c>
      <c r="E109" s="448"/>
      <c r="F109" s="312">
        <f>waarnemingsresultaten!G108</f>
        <v>0</v>
      </c>
      <c r="G109" s="312">
        <f>IF(waarnemingsresultaten!AQ108&gt;0,waarnemingsresultaten!AQ108,0)</f>
        <v>0</v>
      </c>
      <c r="H109" s="18">
        <f t="shared" si="2"/>
        <v>0</v>
      </c>
      <c r="I109" s="25">
        <f t="shared" si="3"/>
        <v>0</v>
      </c>
      <c r="J109" s="81"/>
      <c r="L109" s="297">
        <f>IF(G109&gt;0,F109*tachtigtwintig!I109,0)</f>
        <v>0</v>
      </c>
      <c r="M109" s="297">
        <f>waarnemingsresultaten!AQ108*tachtigtwintig!I109</f>
        <v>0</v>
      </c>
    </row>
    <row r="110" spans="2:13" ht="18" customHeight="1">
      <c r="B110" s="79"/>
      <c r="C110" s="70">
        <f>waarnemingsresultaten!C109</f>
        <v>0</v>
      </c>
      <c r="D110" s="447">
        <f>waarnemingsresultaten!D109</f>
        <v>0</v>
      </c>
      <c r="E110" s="448"/>
      <c r="F110" s="312">
        <f>waarnemingsresultaten!G109</f>
        <v>0</v>
      </c>
      <c r="G110" s="312">
        <f>IF(waarnemingsresultaten!AQ109&gt;0,waarnemingsresultaten!AQ109,0)</f>
        <v>0</v>
      </c>
      <c r="H110" s="18">
        <f t="shared" si="2"/>
        <v>0</v>
      </c>
      <c r="I110" s="25">
        <f t="shared" si="3"/>
        <v>0</v>
      </c>
      <c r="J110" s="81"/>
      <c r="L110" s="297">
        <f>IF(G110&gt;0,F110*tachtigtwintig!I110,0)</f>
        <v>0</v>
      </c>
      <c r="M110" s="297">
        <f>waarnemingsresultaten!AQ109*tachtigtwintig!I110</f>
        <v>0</v>
      </c>
    </row>
    <row r="111" spans="2:13" ht="18" customHeight="1">
      <c r="B111" s="79"/>
      <c r="C111" s="70">
        <f>waarnemingsresultaten!C110</f>
        <v>0</v>
      </c>
      <c r="D111" s="447">
        <f>waarnemingsresultaten!D110</f>
        <v>0</v>
      </c>
      <c r="E111" s="448"/>
      <c r="F111" s="312">
        <f>waarnemingsresultaten!G110</f>
        <v>0</v>
      </c>
      <c r="G111" s="312">
        <f>IF(waarnemingsresultaten!AQ110&gt;0,waarnemingsresultaten!AQ110,0)</f>
        <v>0</v>
      </c>
      <c r="H111" s="18">
        <f t="shared" si="2"/>
        <v>0</v>
      </c>
      <c r="I111" s="25">
        <f t="shared" si="3"/>
        <v>0</v>
      </c>
      <c r="J111" s="81"/>
      <c r="L111" s="297">
        <f>IF(G111&gt;0,F111*tachtigtwintig!I111,0)</f>
        <v>0</v>
      </c>
      <c r="M111" s="297">
        <f>waarnemingsresultaten!AQ110*tachtigtwintig!I111</f>
        <v>0</v>
      </c>
    </row>
    <row r="112" spans="2:13" ht="18" customHeight="1" thickBot="1">
      <c r="B112" s="79"/>
      <c r="C112" s="70">
        <f>waarnemingsresultaten!C111</f>
        <v>0</v>
      </c>
      <c r="D112" s="449">
        <f>waarnemingsresultaten!D111</f>
        <v>0</v>
      </c>
      <c r="E112" s="450"/>
      <c r="F112" s="312">
        <f>waarnemingsresultaten!G111</f>
        <v>0</v>
      </c>
      <c r="G112" s="312">
        <f>IF(waarnemingsresultaten!AQ111&gt;0,waarnemingsresultaten!AQ111,0)</f>
        <v>0</v>
      </c>
      <c r="H112" s="18">
        <f t="shared" si="2"/>
        <v>0</v>
      </c>
      <c r="I112" s="25">
        <f t="shared" si="3"/>
        <v>0</v>
      </c>
      <c r="J112" s="81"/>
      <c r="L112" s="297">
        <f>IF(G112&gt;0,F112*tachtigtwintig!I112,0)</f>
        <v>0</v>
      </c>
      <c r="M112" s="297">
        <f>waarnemingsresultaten!AQ111*tachtigtwintig!I112</f>
        <v>0</v>
      </c>
    </row>
    <row r="113" spans="2:13" ht="18" customHeight="1" thickBot="1">
      <c r="B113" s="79"/>
      <c r="C113" s="189"/>
      <c r="D113" s="190"/>
      <c r="E113" s="191"/>
      <c r="F113" s="189"/>
      <c r="G113" s="192" t="s">
        <v>91</v>
      </c>
      <c r="H113" s="193">
        <f>M113/L113</f>
        <v>0.009177274631912036</v>
      </c>
      <c r="I113" s="102"/>
      <c r="J113" s="110"/>
      <c r="K113" s="37"/>
      <c r="L113" s="204">
        <f>SUM(L14:L112)</f>
        <v>92.32380274801014</v>
      </c>
      <c r="M113" s="205">
        <f>SUM(M14:M112)</f>
        <v>0.8472808928809641</v>
      </c>
    </row>
    <row r="114" spans="2:10" ht="16.5" thickBot="1">
      <c r="B114" s="88"/>
      <c r="C114" s="89"/>
      <c r="D114" s="89"/>
      <c r="E114" s="89"/>
      <c r="F114" s="89"/>
      <c r="G114" s="89"/>
      <c r="H114" s="89"/>
      <c r="I114" s="89"/>
      <c r="J114" s="90"/>
    </row>
    <row r="115" ht="16.5" thickTop="1"/>
  </sheetData>
  <sheetProtection sheet="1" objects="1" scenarios="1"/>
  <mergeCells count="99">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5:E105"/>
    <mergeCell ref="D110:E110"/>
    <mergeCell ref="D111:E111"/>
    <mergeCell ref="D112:E112"/>
    <mergeCell ref="D106:E106"/>
    <mergeCell ref="D107:E107"/>
    <mergeCell ref="D108:E108"/>
    <mergeCell ref="D109:E109"/>
  </mergeCells>
  <printOptions horizontalCentered="1"/>
  <pageMargins left="0.3937007874015748" right="0.3937007874015748" top="0.5905511811023623" bottom="0.3937007874015748" header="0.3937007874015748" footer="0.1968503937007874"/>
  <pageSetup firstPageNumber="1" useFirstPageNumber="1" fitToHeight="1" fitToWidth="1" horizontalDpi="300" verticalDpi="300" orientation="portrait" paperSize="9" scale="66"/>
  <headerFooter alignWithMargins="0">
    <oddFooter>&amp;L&amp;"Arial,Standaard"&amp;8&amp;F   &amp;D</oddFooter>
  </headerFooter>
</worksheet>
</file>

<file path=xl/worksheets/sheet9.xml><?xml version="1.0" encoding="utf-8"?>
<worksheet xmlns="http://schemas.openxmlformats.org/spreadsheetml/2006/main" xmlns:r="http://schemas.openxmlformats.org/officeDocument/2006/relationships">
  <sheetPr codeName="Blad8">
    <pageSetUpPr fitToPage="1"/>
  </sheetPr>
  <dimension ref="B1:M114"/>
  <sheetViews>
    <sheetView showGridLines="0" showZeros="0" zoomScale="75" zoomScaleNormal="75" zoomScalePageLayoutView="0" workbookViewId="0" topLeftCell="A1">
      <pane ySplit="13" topLeftCell="A68" activePane="bottomLeft" state="frozen"/>
      <selection pane="topLeft" activeCell="C13" sqref="C13:L112"/>
      <selection pane="bottomLeft" activeCell="C13" sqref="C13:L112"/>
    </sheetView>
  </sheetViews>
  <sheetFormatPr defaultColWidth="0" defaultRowHeight="15.75" zeroHeight="1"/>
  <cols>
    <col min="1" max="2" width="2.625" style="5" customWidth="1"/>
    <col min="3" max="3" width="5.875" style="5" customWidth="1"/>
    <col min="4" max="4" width="40.625" style="2" customWidth="1"/>
    <col min="5" max="5" width="24.125" style="2" customWidth="1"/>
    <col min="6" max="6" width="14.125" style="5" customWidth="1"/>
    <col min="7" max="7" width="10.625" style="5" customWidth="1"/>
    <col min="8" max="8" width="10.875" style="5" customWidth="1"/>
    <col min="9" max="9" width="12.625" style="5" customWidth="1"/>
    <col min="10" max="11" width="2.625" style="5" customWidth="1"/>
    <col min="12" max="12" width="16.00390625" style="5" hidden="1" customWidth="1"/>
    <col min="13" max="13" width="19.125" style="5" hidden="1" customWidth="1"/>
    <col min="14" max="16384" width="10.375" style="5" hidden="1" customWidth="1"/>
  </cols>
  <sheetData>
    <row r="1" ht="16.5" thickBot="1">
      <c r="F1" s="2"/>
    </row>
    <row r="2" spans="2:11" ht="16.5" thickTop="1">
      <c r="B2" s="77">
        <f>takenlijst!B2</f>
        <v>0</v>
      </c>
      <c r="C2" s="78"/>
      <c r="D2" s="78"/>
      <c r="E2" s="78"/>
      <c r="F2" s="78"/>
      <c r="G2" s="78"/>
      <c r="H2" s="78"/>
      <c r="I2" s="78"/>
      <c r="J2" s="101">
        <f>takenlijst!N2</f>
        <v>0</v>
      </c>
      <c r="K2" s="31"/>
    </row>
    <row r="3" spans="2:11" ht="15.75">
      <c r="B3" s="79"/>
      <c r="C3" s="2"/>
      <c r="F3" s="2"/>
      <c r="G3" s="2"/>
      <c r="H3" s="2"/>
      <c r="I3" s="2"/>
      <c r="J3" s="119"/>
      <c r="K3" s="187"/>
    </row>
    <row r="4" spans="2:11" ht="18">
      <c r="B4" s="79"/>
      <c r="C4" s="2"/>
      <c r="D4" s="31" t="s">
        <v>0</v>
      </c>
      <c r="E4" s="112">
        <f>takenlijst!$E$3</f>
        <v>0</v>
      </c>
      <c r="F4"/>
      <c r="G4" s="80"/>
      <c r="H4" s="28"/>
      <c r="I4" s="24"/>
      <c r="J4" s="81"/>
      <c r="K4" s="2"/>
    </row>
    <row r="5" spans="2:11" ht="18">
      <c r="B5" s="79"/>
      <c r="C5" s="2"/>
      <c r="D5" s="31" t="s">
        <v>1</v>
      </c>
      <c r="E5" s="113">
        <f>takenlijst!$E$4</f>
        <v>0</v>
      </c>
      <c r="F5"/>
      <c r="G5" s="80"/>
      <c r="H5" s="28"/>
      <c r="I5" s="24"/>
      <c r="J5" s="81"/>
      <c r="K5" s="2"/>
    </row>
    <row r="6" spans="2:11" ht="18">
      <c r="B6" s="79"/>
      <c r="C6" s="2"/>
      <c r="D6" s="31" t="s">
        <v>2</v>
      </c>
      <c r="E6" s="114">
        <f>takenlijst!$E$5</f>
        <v>0</v>
      </c>
      <c r="F6"/>
      <c r="G6" s="80"/>
      <c r="H6" s="28"/>
      <c r="I6" s="24"/>
      <c r="J6" s="81"/>
      <c r="K6" s="2"/>
    </row>
    <row r="7" spans="2:11" ht="18">
      <c r="B7" s="79"/>
      <c r="C7" s="2"/>
      <c r="D7" s="31" t="s">
        <v>3</v>
      </c>
      <c r="E7" s="115">
        <f>takenlijst!$E$6</f>
        <v>0</v>
      </c>
      <c r="F7"/>
      <c r="G7" s="80"/>
      <c r="H7" s="28"/>
      <c r="I7" s="24"/>
      <c r="J7" s="81"/>
      <c r="K7" s="2"/>
    </row>
    <row r="8" spans="2:11" ht="18">
      <c r="B8" s="79"/>
      <c r="C8" s="1"/>
      <c r="F8" s="2"/>
      <c r="G8" s="2"/>
      <c r="H8" s="2"/>
      <c r="I8" s="2"/>
      <c r="J8" s="81"/>
      <c r="K8" s="2"/>
    </row>
    <row r="9" spans="2:11" s="202" customFormat="1" ht="19.5">
      <c r="B9" s="197"/>
      <c r="C9" s="6" t="s">
        <v>44</v>
      </c>
      <c r="D9" s="198"/>
      <c r="E9" s="198"/>
      <c r="F9" s="198"/>
      <c r="G9" s="198"/>
      <c r="H9" s="198"/>
      <c r="I9" s="128"/>
      <c r="J9" s="199"/>
      <c r="K9" s="200"/>
    </row>
    <row r="10" spans="2:11" s="202" customFormat="1" ht="19.5">
      <c r="B10" s="197"/>
      <c r="C10" s="6" t="s">
        <v>93</v>
      </c>
      <c r="D10" s="198"/>
      <c r="E10" s="198"/>
      <c r="F10" s="198"/>
      <c r="G10" s="198"/>
      <c r="H10" s="198"/>
      <c r="I10" s="128"/>
      <c r="J10" s="199"/>
      <c r="K10" s="200"/>
    </row>
    <row r="11" spans="2:11" ht="18">
      <c r="B11" s="95"/>
      <c r="C11" s="97"/>
      <c r="D11" s="97"/>
      <c r="E11" s="97"/>
      <c r="F11" s="97"/>
      <c r="G11" s="97"/>
      <c r="H11" s="97"/>
      <c r="I11" s="98"/>
      <c r="J11" s="118"/>
      <c r="K11" s="80"/>
    </row>
    <row r="12" spans="2:13" ht="18">
      <c r="B12" s="79"/>
      <c r="C12" s="10"/>
      <c r="D12" s="10"/>
      <c r="E12" s="10"/>
      <c r="F12" s="10"/>
      <c r="G12" s="10"/>
      <c r="H12" s="10"/>
      <c r="I12" s="10"/>
      <c r="J12" s="203"/>
      <c r="K12"/>
      <c r="L12" s="35" t="s">
        <v>85</v>
      </c>
      <c r="M12" s="7"/>
    </row>
    <row r="13" spans="2:13" s="12" customFormat="1" ht="15.75">
      <c r="B13" s="85"/>
      <c r="C13" s="91" t="s">
        <v>6</v>
      </c>
      <c r="D13" s="92" t="s">
        <v>7</v>
      </c>
      <c r="E13" s="93"/>
      <c r="F13" s="91" t="s">
        <v>12</v>
      </c>
      <c r="G13" s="91" t="s">
        <v>86</v>
      </c>
      <c r="H13" s="91" t="s">
        <v>87</v>
      </c>
      <c r="I13" s="91" t="s">
        <v>88</v>
      </c>
      <c r="J13" s="203"/>
      <c r="K13"/>
      <c r="L13" s="36" t="s">
        <v>89</v>
      </c>
      <c r="M13" s="36" t="s">
        <v>90</v>
      </c>
    </row>
    <row r="14" spans="2:13" ht="18" customHeight="1">
      <c r="B14" s="79"/>
      <c r="C14" s="70">
        <f>waarnemingsresultaten!C13</f>
        <v>0</v>
      </c>
      <c r="D14" s="447">
        <f>waarnemingsresultaten!D13</f>
        <v>0</v>
      </c>
      <c r="E14" s="448"/>
      <c r="F14" s="312">
        <f>waarnemingsresultaten!G13</f>
        <v>0</v>
      </c>
      <c r="G14" s="312">
        <f>IF(waarnemingsresultaten!AR13&gt;0,waarnemingsresultaten!AR13,0)</f>
        <v>0</v>
      </c>
      <c r="H14" s="18">
        <f>IF(G14&gt;0,G14/F14,0)</f>
        <v>0</v>
      </c>
      <c r="I14" s="25" t="e">
        <f>IF(H14=0,F14*$H$113,G14)</f>
        <v>#DIV/0!</v>
      </c>
      <c r="J14" s="203"/>
      <c r="K14"/>
      <c r="L14" s="297">
        <f>IF(G14&gt;0,F14*tachtigtwintig!I14,0)</f>
        <v>0</v>
      </c>
      <c r="M14" s="297">
        <f>waarnemingsresultaten!AR13*tachtigtwintig!I14</f>
        <v>0</v>
      </c>
    </row>
    <row r="15" spans="2:13" ht="18" customHeight="1">
      <c r="B15" s="79"/>
      <c r="C15" s="70">
        <f>waarnemingsresultaten!C14</f>
        <v>0</v>
      </c>
      <c r="D15" s="447">
        <f>waarnemingsresultaten!D14</f>
        <v>0</v>
      </c>
      <c r="E15" s="448"/>
      <c r="F15" s="312">
        <f>waarnemingsresultaten!G14</f>
        <v>0</v>
      </c>
      <c r="G15" s="312">
        <f>IF(waarnemingsresultaten!AR14&gt;0,waarnemingsresultaten!AR14,0)</f>
        <v>0</v>
      </c>
      <c r="H15" s="18">
        <f aca="true" t="shared" si="0" ref="H15:H78">IF(G15&gt;0,G15/F15,0)</f>
        <v>0</v>
      </c>
      <c r="I15" s="25" t="e">
        <f aca="true" t="shared" si="1" ref="I15:I78">IF(H15=0,F15*$H$113,G15)</f>
        <v>#DIV/0!</v>
      </c>
      <c r="J15" s="203"/>
      <c r="K15"/>
      <c r="L15" s="297">
        <f>IF(G15&gt;0,F15*tachtigtwintig!I15,0)</f>
        <v>0</v>
      </c>
      <c r="M15" s="297">
        <f>waarnemingsresultaten!AR14*tachtigtwintig!I15</f>
        <v>0</v>
      </c>
    </row>
    <row r="16" spans="2:13" ht="18" customHeight="1">
      <c r="B16" s="79"/>
      <c r="C16" s="70">
        <f>waarnemingsresultaten!C15</f>
        <v>0</v>
      </c>
      <c r="D16" s="447">
        <f>waarnemingsresultaten!D15</f>
        <v>0</v>
      </c>
      <c r="E16" s="448"/>
      <c r="F16" s="312">
        <f>waarnemingsresultaten!G15</f>
        <v>0</v>
      </c>
      <c r="G16" s="312">
        <f>IF(waarnemingsresultaten!AR15&gt;0,waarnemingsresultaten!AR15,0)</f>
        <v>0</v>
      </c>
      <c r="H16" s="18">
        <f t="shared" si="0"/>
        <v>0</v>
      </c>
      <c r="I16" s="25" t="e">
        <f t="shared" si="1"/>
        <v>#DIV/0!</v>
      </c>
      <c r="J16" s="203"/>
      <c r="K16"/>
      <c r="L16" s="297">
        <f>IF(G16&gt;0,F16*tachtigtwintig!I16,0)</f>
        <v>0</v>
      </c>
      <c r="M16" s="297">
        <f>waarnemingsresultaten!AR15*tachtigtwintig!I16</f>
        <v>0</v>
      </c>
    </row>
    <row r="17" spans="2:13" ht="18" customHeight="1">
      <c r="B17" s="79"/>
      <c r="C17" s="70">
        <f>waarnemingsresultaten!C16</f>
        <v>0</v>
      </c>
      <c r="D17" s="447">
        <f>waarnemingsresultaten!D16</f>
        <v>0</v>
      </c>
      <c r="E17" s="448"/>
      <c r="F17" s="312">
        <f>waarnemingsresultaten!G16</f>
        <v>0</v>
      </c>
      <c r="G17" s="312">
        <f>IF(waarnemingsresultaten!AR16&gt;0,waarnemingsresultaten!AR16,0)</f>
        <v>0</v>
      </c>
      <c r="H17" s="18">
        <f t="shared" si="0"/>
        <v>0</v>
      </c>
      <c r="I17" s="25" t="e">
        <f t="shared" si="1"/>
        <v>#DIV/0!</v>
      </c>
      <c r="J17" s="203"/>
      <c r="K17"/>
      <c r="L17" s="297">
        <f>IF(G17&gt;0,F17*tachtigtwintig!I17,0)</f>
        <v>0</v>
      </c>
      <c r="M17" s="297">
        <f>waarnemingsresultaten!AR16*tachtigtwintig!I17</f>
        <v>0</v>
      </c>
    </row>
    <row r="18" spans="2:13" ht="18" customHeight="1">
      <c r="B18" s="79"/>
      <c r="C18" s="70">
        <f>waarnemingsresultaten!C17</f>
        <v>0</v>
      </c>
      <c r="D18" s="447">
        <f>waarnemingsresultaten!D17</f>
        <v>0</v>
      </c>
      <c r="E18" s="448"/>
      <c r="F18" s="312">
        <f>waarnemingsresultaten!G17</f>
        <v>0</v>
      </c>
      <c r="G18" s="312">
        <f>IF(waarnemingsresultaten!AR17&gt;0,waarnemingsresultaten!AR17,0)</f>
        <v>0</v>
      </c>
      <c r="H18" s="18">
        <f t="shared" si="0"/>
        <v>0</v>
      </c>
      <c r="I18" s="25" t="e">
        <f t="shared" si="1"/>
        <v>#DIV/0!</v>
      </c>
      <c r="J18" s="203"/>
      <c r="K18"/>
      <c r="L18" s="297">
        <f>IF(G18&gt;0,F18*tachtigtwintig!I18,0)</f>
        <v>0</v>
      </c>
      <c r="M18" s="297">
        <f>waarnemingsresultaten!AR17*tachtigtwintig!I18</f>
        <v>0</v>
      </c>
    </row>
    <row r="19" spans="2:13" ht="18" customHeight="1">
      <c r="B19" s="79"/>
      <c r="C19" s="70">
        <f>waarnemingsresultaten!C18</f>
        <v>0</v>
      </c>
      <c r="D19" s="447">
        <f>waarnemingsresultaten!D18</f>
        <v>0</v>
      </c>
      <c r="E19" s="448"/>
      <c r="F19" s="312">
        <f>waarnemingsresultaten!G18</f>
        <v>0</v>
      </c>
      <c r="G19" s="312">
        <f>IF(waarnemingsresultaten!AR18&gt;0,waarnemingsresultaten!AR18,0)</f>
        <v>0</v>
      </c>
      <c r="H19" s="18">
        <f t="shared" si="0"/>
        <v>0</v>
      </c>
      <c r="I19" s="25" t="e">
        <f t="shared" si="1"/>
        <v>#DIV/0!</v>
      </c>
      <c r="J19" s="203"/>
      <c r="K19"/>
      <c r="L19" s="297">
        <f>IF(G19&gt;0,F19*tachtigtwintig!I19,0)</f>
        <v>0</v>
      </c>
      <c r="M19" s="297">
        <f>waarnemingsresultaten!AR18*tachtigtwintig!I19</f>
        <v>0</v>
      </c>
    </row>
    <row r="20" spans="2:13" ht="18" customHeight="1">
      <c r="B20" s="79"/>
      <c r="C20" s="70">
        <f>waarnemingsresultaten!C19</f>
        <v>0</v>
      </c>
      <c r="D20" s="447" t="str">
        <f>waarnemingsresultaten!D19</f>
        <v>Beantwoorden mail</v>
      </c>
      <c r="E20" s="448"/>
      <c r="F20" s="312">
        <f>waarnemingsresultaten!G19</f>
        <v>2</v>
      </c>
      <c r="G20" s="312">
        <f>IF(waarnemingsresultaten!AR19&gt;0,waarnemingsresultaten!AR19,0)</f>
        <v>0</v>
      </c>
      <c r="H20" s="18">
        <f t="shared" si="0"/>
        <v>0</v>
      </c>
      <c r="I20" s="25" t="e">
        <f t="shared" si="1"/>
        <v>#DIV/0!</v>
      </c>
      <c r="J20" s="203"/>
      <c r="K20"/>
      <c r="L20" s="297">
        <f>IF(G20&gt;0,F20*tachtigtwintig!I20,0)</f>
        <v>0</v>
      </c>
      <c r="M20" s="297">
        <f>waarnemingsresultaten!AR19*tachtigtwintig!I20</f>
        <v>0</v>
      </c>
    </row>
    <row r="21" spans="2:13" ht="18" customHeight="1">
      <c r="B21" s="79"/>
      <c r="C21" s="70">
        <f>waarnemingsresultaten!C20</f>
        <v>0</v>
      </c>
      <c r="D21" s="447">
        <f>waarnemingsresultaten!D20</f>
        <v>0</v>
      </c>
      <c r="E21" s="448"/>
      <c r="F21" s="312">
        <f>waarnemingsresultaten!G20</f>
        <v>0</v>
      </c>
      <c r="G21" s="312">
        <f>IF(waarnemingsresultaten!AR20&gt;0,waarnemingsresultaten!AR20,0)</f>
        <v>0</v>
      </c>
      <c r="H21" s="18">
        <f t="shared" si="0"/>
        <v>0</v>
      </c>
      <c r="I21" s="25" t="e">
        <f t="shared" si="1"/>
        <v>#DIV/0!</v>
      </c>
      <c r="J21" s="203"/>
      <c r="K21"/>
      <c r="L21" s="297">
        <f>IF(G21&gt;0,F21*tachtigtwintig!I21,0)</f>
        <v>0</v>
      </c>
      <c r="M21" s="297">
        <f>waarnemingsresultaten!AR20*tachtigtwintig!I21</f>
        <v>0</v>
      </c>
    </row>
    <row r="22" spans="2:13" ht="18" customHeight="1">
      <c r="B22" s="79"/>
      <c r="C22" s="70">
        <f>waarnemingsresultaten!C21</f>
        <v>0</v>
      </c>
      <c r="D22" s="447">
        <f>waarnemingsresultaten!D21</f>
        <v>0</v>
      </c>
      <c r="E22" s="448"/>
      <c r="F22" s="312">
        <f>waarnemingsresultaten!G21</f>
        <v>0</v>
      </c>
      <c r="G22" s="312">
        <f>IF(waarnemingsresultaten!AR21&gt;0,waarnemingsresultaten!AR21,0)</f>
        <v>0</v>
      </c>
      <c r="H22" s="18">
        <f t="shared" si="0"/>
        <v>0</v>
      </c>
      <c r="I22" s="25" t="e">
        <f t="shared" si="1"/>
        <v>#DIV/0!</v>
      </c>
      <c r="J22" s="203"/>
      <c r="K22"/>
      <c r="L22" s="297">
        <f>IF(G22&gt;0,F22*tachtigtwintig!I22,0)</f>
        <v>0</v>
      </c>
      <c r="M22" s="297">
        <f>waarnemingsresultaten!AR21*tachtigtwintig!I22</f>
        <v>0</v>
      </c>
    </row>
    <row r="23" spans="2:13" ht="18" customHeight="1">
      <c r="B23" s="79"/>
      <c r="C23" s="70">
        <f>waarnemingsresultaten!C22</f>
        <v>0</v>
      </c>
      <c r="D23" s="447">
        <f>waarnemingsresultaten!D22</f>
        <v>0</v>
      </c>
      <c r="E23" s="448"/>
      <c r="F23" s="312">
        <f>waarnemingsresultaten!G22</f>
        <v>0</v>
      </c>
      <c r="G23" s="312">
        <f>IF(waarnemingsresultaten!AR22&gt;0,waarnemingsresultaten!AR22,0)</f>
        <v>0</v>
      </c>
      <c r="H23" s="18">
        <f t="shared" si="0"/>
        <v>0</v>
      </c>
      <c r="I23" s="25" t="e">
        <f t="shared" si="1"/>
        <v>#DIV/0!</v>
      </c>
      <c r="J23" s="203"/>
      <c r="K23"/>
      <c r="L23" s="297">
        <f>IF(G23&gt;0,F23*tachtigtwintig!I23,0)</f>
        <v>0</v>
      </c>
      <c r="M23" s="297">
        <f>waarnemingsresultaten!AR22*tachtigtwintig!I23</f>
        <v>0</v>
      </c>
    </row>
    <row r="24" spans="2:13" ht="18" customHeight="1">
      <c r="B24" s="79"/>
      <c r="C24" s="70">
        <f>waarnemingsresultaten!C23</f>
        <v>0</v>
      </c>
      <c r="D24" s="447" t="str">
        <f>waarnemingsresultaten!D23</f>
        <v>Houden van functioneringsgesprek</v>
      </c>
      <c r="E24" s="448"/>
      <c r="F24" s="312">
        <f>waarnemingsresultaten!G23</f>
        <v>120</v>
      </c>
      <c r="G24" s="312">
        <f>IF(waarnemingsresultaten!AR23&gt;0,waarnemingsresultaten!AR23,0)</f>
        <v>0</v>
      </c>
      <c r="H24" s="18">
        <f t="shared" si="0"/>
        <v>0</v>
      </c>
      <c r="I24" s="25" t="e">
        <f t="shared" si="1"/>
        <v>#DIV/0!</v>
      </c>
      <c r="J24" s="203"/>
      <c r="K24"/>
      <c r="L24" s="297">
        <f>IF(G24&gt;0,F24*tachtigtwintig!I24,0)</f>
        <v>0</v>
      </c>
      <c r="M24" s="297">
        <f>waarnemingsresultaten!AR23*tachtigtwintig!I24</f>
        <v>0</v>
      </c>
    </row>
    <row r="25" spans="2:13" ht="18" customHeight="1">
      <c r="B25" s="79"/>
      <c r="C25" s="70">
        <f>waarnemingsresultaten!C24</f>
        <v>0</v>
      </c>
      <c r="D25" s="447" t="str">
        <f>waarnemingsresultaten!D24</f>
        <v>Declaratieproces</v>
      </c>
      <c r="E25" s="448"/>
      <c r="F25" s="312">
        <f>waarnemingsresultaten!G24</f>
        <v>0</v>
      </c>
      <c r="G25" s="312">
        <f>IF(waarnemingsresultaten!AR24&gt;0,waarnemingsresultaten!AR24,0)</f>
        <v>0</v>
      </c>
      <c r="H25" s="18">
        <f t="shared" si="0"/>
        <v>0</v>
      </c>
      <c r="I25" s="25" t="e">
        <f t="shared" si="1"/>
        <v>#DIV/0!</v>
      </c>
      <c r="J25" s="203"/>
      <c r="K25"/>
      <c r="L25" s="297">
        <f>IF(G25&gt;0,F25*tachtigtwintig!I25,0)</f>
        <v>0</v>
      </c>
      <c r="M25" s="297">
        <f>waarnemingsresultaten!AR24*tachtigtwintig!I25</f>
        <v>0</v>
      </c>
    </row>
    <row r="26" spans="2:13" ht="18" customHeight="1">
      <c r="B26" s="79"/>
      <c r="C26" s="70">
        <f>waarnemingsresultaten!C25</f>
        <v>0</v>
      </c>
      <c r="D26" s="447" t="str">
        <f>waarnemingsresultaten!D25</f>
        <v>P&amp;O</v>
      </c>
      <c r="E26" s="448"/>
      <c r="F26" s="312">
        <f>waarnemingsresultaten!G25</f>
        <v>0</v>
      </c>
      <c r="G26" s="312">
        <f>IF(waarnemingsresultaten!AR25&gt;0,waarnemingsresultaten!AR25,0)</f>
        <v>0</v>
      </c>
      <c r="H26" s="18">
        <f t="shared" si="0"/>
        <v>0</v>
      </c>
      <c r="I26" s="25" t="e">
        <f t="shared" si="1"/>
        <v>#DIV/0!</v>
      </c>
      <c r="J26" s="203"/>
      <c r="K26"/>
      <c r="L26" s="297">
        <f>IF(G26&gt;0,F26*tachtigtwintig!I26,0)</f>
        <v>0</v>
      </c>
      <c r="M26" s="297">
        <f>waarnemingsresultaten!AR25*tachtigtwintig!I26</f>
        <v>0</v>
      </c>
    </row>
    <row r="27" spans="2:13" ht="18" customHeight="1">
      <c r="B27" s="79"/>
      <c r="C27" s="70">
        <f>waarnemingsresultaten!C26</f>
        <v>0</v>
      </c>
      <c r="D27" s="447" t="str">
        <f>waarnemingsresultaten!D26</f>
        <v>Verwerken retourinformatie</v>
      </c>
      <c r="E27" s="448"/>
      <c r="F27" s="312">
        <f>waarnemingsresultaten!G26</f>
        <v>60</v>
      </c>
      <c r="G27" s="312">
        <f>IF(waarnemingsresultaten!AR26&gt;0,waarnemingsresultaten!AR26,0)</f>
        <v>0</v>
      </c>
      <c r="H27" s="18">
        <f t="shared" si="0"/>
        <v>0</v>
      </c>
      <c r="I27" s="25" t="e">
        <f t="shared" si="1"/>
        <v>#DIV/0!</v>
      </c>
      <c r="J27" s="203"/>
      <c r="K27"/>
      <c r="L27" s="297">
        <f>IF(G27&gt;0,F27*tachtigtwintig!I27,0)</f>
        <v>0</v>
      </c>
      <c r="M27" s="297">
        <f>waarnemingsresultaten!AR26*tachtigtwintig!I27</f>
        <v>0</v>
      </c>
    </row>
    <row r="28" spans="2:13" ht="18" customHeight="1">
      <c r="B28" s="79"/>
      <c r="C28" s="70">
        <f>waarnemingsresultaten!C27</f>
        <v>0</v>
      </c>
      <c r="D28" s="447">
        <f>waarnemingsresultaten!D27</f>
        <v>0</v>
      </c>
      <c r="E28" s="448"/>
      <c r="F28" s="312">
        <f>waarnemingsresultaten!G27</f>
        <v>0</v>
      </c>
      <c r="G28" s="312">
        <f>IF(waarnemingsresultaten!AR27&gt;0,waarnemingsresultaten!AR27,0)</f>
        <v>0</v>
      </c>
      <c r="H28" s="18">
        <f t="shared" si="0"/>
        <v>0</v>
      </c>
      <c r="I28" s="25" t="e">
        <f t="shared" si="1"/>
        <v>#DIV/0!</v>
      </c>
      <c r="J28" s="203"/>
      <c r="K28"/>
      <c r="L28" s="297">
        <f>IF(G28&gt;0,F28*tachtigtwintig!I28,0)</f>
        <v>0</v>
      </c>
      <c r="M28" s="297">
        <f>waarnemingsresultaten!AR27*tachtigtwintig!I28</f>
        <v>0</v>
      </c>
    </row>
    <row r="29" spans="2:13" ht="18" customHeight="1">
      <c r="B29" s="79"/>
      <c r="C29" s="70">
        <f>waarnemingsresultaten!C28</f>
        <v>0</v>
      </c>
      <c r="D29" s="447">
        <f>waarnemingsresultaten!D28</f>
        <v>0</v>
      </c>
      <c r="E29" s="448"/>
      <c r="F29" s="312">
        <f>waarnemingsresultaten!G28</f>
        <v>0</v>
      </c>
      <c r="G29" s="312">
        <f>IF(waarnemingsresultaten!AR28&gt;0,waarnemingsresultaten!AR28,0)</f>
        <v>0</v>
      </c>
      <c r="H29" s="18">
        <f t="shared" si="0"/>
        <v>0</v>
      </c>
      <c r="I29" s="25" t="e">
        <f t="shared" si="1"/>
        <v>#DIV/0!</v>
      </c>
      <c r="J29" s="203"/>
      <c r="K29"/>
      <c r="L29" s="297">
        <f>IF(G29&gt;0,F29*tachtigtwintig!I29,0)</f>
        <v>0</v>
      </c>
      <c r="M29" s="297">
        <f>waarnemingsresultaten!AR28*tachtigtwintig!I29</f>
        <v>0</v>
      </c>
    </row>
    <row r="30" spans="2:13" ht="18" customHeight="1">
      <c r="B30" s="79"/>
      <c r="C30" s="70">
        <f>waarnemingsresultaten!C29</f>
        <v>0</v>
      </c>
      <c r="D30" s="447">
        <f>waarnemingsresultaten!D29</f>
        <v>0</v>
      </c>
      <c r="E30" s="448"/>
      <c r="F30" s="312">
        <f>waarnemingsresultaten!G29</f>
        <v>0</v>
      </c>
      <c r="G30" s="312">
        <f>IF(waarnemingsresultaten!AR29&gt;0,waarnemingsresultaten!AR29,0)</f>
        <v>0</v>
      </c>
      <c r="H30" s="18">
        <f t="shared" si="0"/>
        <v>0</v>
      </c>
      <c r="I30" s="25" t="e">
        <f t="shared" si="1"/>
        <v>#DIV/0!</v>
      </c>
      <c r="J30" s="203"/>
      <c r="K30"/>
      <c r="L30" s="297">
        <f>IF(G30&gt;0,F30*tachtigtwintig!I30,0)</f>
        <v>0</v>
      </c>
      <c r="M30" s="297">
        <f>waarnemingsresultaten!AR29*tachtigtwintig!I30</f>
        <v>0</v>
      </c>
    </row>
    <row r="31" spans="2:13" ht="18" customHeight="1">
      <c r="B31" s="79"/>
      <c r="C31" s="70">
        <f>waarnemingsresultaten!C30</f>
        <v>0</v>
      </c>
      <c r="D31" s="447" t="str">
        <f>waarnemingsresultaten!D30</f>
        <v>Debiteurenbeheer</v>
      </c>
      <c r="E31" s="448"/>
      <c r="F31" s="312">
        <f>waarnemingsresultaten!G30</f>
        <v>30</v>
      </c>
      <c r="G31" s="312">
        <f>IF(waarnemingsresultaten!AR30&gt;0,waarnemingsresultaten!AR30,0)</f>
        <v>0</v>
      </c>
      <c r="H31" s="18">
        <f t="shared" si="0"/>
        <v>0</v>
      </c>
      <c r="I31" s="25" t="e">
        <f t="shared" si="1"/>
        <v>#DIV/0!</v>
      </c>
      <c r="J31" s="203"/>
      <c r="K31"/>
      <c r="L31" s="297">
        <f>IF(G31&gt;0,F31*tachtigtwintig!I31,0)</f>
        <v>0</v>
      </c>
      <c r="M31" s="297">
        <f>waarnemingsresultaten!AR30*tachtigtwintig!I31</f>
        <v>0</v>
      </c>
    </row>
    <row r="32" spans="2:13" ht="18" customHeight="1">
      <c r="B32" s="79"/>
      <c r="C32" s="70">
        <f>waarnemingsresultaten!C31</f>
        <v>0</v>
      </c>
      <c r="D32" s="447">
        <f>waarnemingsresultaten!D31</f>
        <v>0</v>
      </c>
      <c r="E32" s="448"/>
      <c r="F32" s="312">
        <f>waarnemingsresultaten!G31</f>
        <v>0</v>
      </c>
      <c r="G32" s="312">
        <f>IF(waarnemingsresultaten!AR31&gt;0,waarnemingsresultaten!AR31,0)</f>
        <v>0</v>
      </c>
      <c r="H32" s="18">
        <f t="shared" si="0"/>
        <v>0</v>
      </c>
      <c r="I32" s="25" t="e">
        <f t="shared" si="1"/>
        <v>#DIV/0!</v>
      </c>
      <c r="J32" s="203"/>
      <c r="K32"/>
      <c r="L32" s="297">
        <f>IF(G32&gt;0,F32*tachtigtwintig!I32,0)</f>
        <v>0</v>
      </c>
      <c r="M32" s="297">
        <f>waarnemingsresultaten!AR31*tachtigtwintig!I32</f>
        <v>0</v>
      </c>
    </row>
    <row r="33" spans="2:13" ht="18" customHeight="1">
      <c r="B33" s="79"/>
      <c r="C33" s="70">
        <f>waarnemingsresultaten!C32</f>
        <v>0</v>
      </c>
      <c r="D33" s="447">
        <f>waarnemingsresultaten!D32</f>
        <v>0</v>
      </c>
      <c r="E33" s="448"/>
      <c r="F33" s="312">
        <f>waarnemingsresultaten!G32</f>
        <v>0</v>
      </c>
      <c r="G33" s="312">
        <f>IF(waarnemingsresultaten!AR32&gt;0,waarnemingsresultaten!AR32,0)</f>
        <v>0</v>
      </c>
      <c r="H33" s="18">
        <f t="shared" si="0"/>
        <v>0</v>
      </c>
      <c r="I33" s="25" t="e">
        <f t="shared" si="1"/>
        <v>#DIV/0!</v>
      </c>
      <c r="J33" s="203"/>
      <c r="K33"/>
      <c r="L33" s="297">
        <f>IF(G33&gt;0,F33*tachtigtwintig!I33,0)</f>
        <v>0</v>
      </c>
      <c r="M33" s="297">
        <f>waarnemingsresultaten!AR32*tachtigtwintig!I33</f>
        <v>0</v>
      </c>
    </row>
    <row r="34" spans="2:13" ht="18" customHeight="1">
      <c r="B34" s="79"/>
      <c r="C34" s="70">
        <f>waarnemingsresultaten!C33</f>
        <v>0</v>
      </c>
      <c r="D34" s="447" t="str">
        <f>waarnemingsresultaten!D33</f>
        <v>Beoordelingsgesprekken</v>
      </c>
      <c r="E34" s="448"/>
      <c r="F34" s="312">
        <f>waarnemingsresultaten!G33</f>
        <v>120</v>
      </c>
      <c r="G34" s="312">
        <f>IF(waarnemingsresultaten!AR33&gt;0,waarnemingsresultaten!AR33,0)</f>
        <v>0</v>
      </c>
      <c r="H34" s="18">
        <f t="shared" si="0"/>
        <v>0</v>
      </c>
      <c r="I34" s="25" t="e">
        <f t="shared" si="1"/>
        <v>#DIV/0!</v>
      </c>
      <c r="J34" s="203"/>
      <c r="K34"/>
      <c r="L34" s="297">
        <f>IF(G34&gt;0,F34*tachtigtwintig!I34,0)</f>
        <v>0</v>
      </c>
      <c r="M34" s="297">
        <f>waarnemingsresultaten!AR33*tachtigtwintig!I34</f>
        <v>0</v>
      </c>
    </row>
    <row r="35" spans="2:13" ht="18" customHeight="1">
      <c r="B35" s="79"/>
      <c r="C35" s="70">
        <f>waarnemingsresultaten!C34</f>
        <v>0</v>
      </c>
      <c r="D35" s="447">
        <f>waarnemingsresultaten!D34</f>
        <v>0</v>
      </c>
      <c r="E35" s="448"/>
      <c r="F35" s="312">
        <f>waarnemingsresultaten!G34</f>
        <v>0</v>
      </c>
      <c r="G35" s="312">
        <f>IF(waarnemingsresultaten!AR34&gt;0,waarnemingsresultaten!AR34,0)</f>
        <v>0</v>
      </c>
      <c r="H35" s="18">
        <f t="shared" si="0"/>
        <v>0</v>
      </c>
      <c r="I35" s="25" t="e">
        <f t="shared" si="1"/>
        <v>#DIV/0!</v>
      </c>
      <c r="J35" s="203"/>
      <c r="K35"/>
      <c r="L35" s="297">
        <f>IF(G35&gt;0,F35*tachtigtwintig!I35,0)</f>
        <v>0</v>
      </c>
      <c r="M35" s="297">
        <f>waarnemingsresultaten!AR34*tachtigtwintig!I35</f>
        <v>0</v>
      </c>
    </row>
    <row r="36" spans="2:13" ht="18" customHeight="1">
      <c r="B36" s="79"/>
      <c r="C36" s="70">
        <f>waarnemingsresultaten!C35</f>
        <v>0</v>
      </c>
      <c r="D36" s="447">
        <f>waarnemingsresultaten!D35</f>
        <v>0</v>
      </c>
      <c r="E36" s="448"/>
      <c r="F36" s="312">
        <f>waarnemingsresultaten!G35</f>
        <v>0</v>
      </c>
      <c r="G36" s="312">
        <f>IF(waarnemingsresultaten!AR35&gt;0,waarnemingsresultaten!AR35,0)</f>
        <v>0</v>
      </c>
      <c r="H36" s="18">
        <f t="shared" si="0"/>
        <v>0</v>
      </c>
      <c r="I36" s="25" t="e">
        <f t="shared" si="1"/>
        <v>#DIV/0!</v>
      </c>
      <c r="J36" s="203"/>
      <c r="K36"/>
      <c r="L36" s="297">
        <f>IF(G36&gt;0,F36*tachtigtwintig!I36,0)</f>
        <v>0</v>
      </c>
      <c r="M36" s="297">
        <f>waarnemingsresultaten!AR35*tachtigtwintig!I36</f>
        <v>0</v>
      </c>
    </row>
    <row r="37" spans="2:13" ht="18" customHeight="1">
      <c r="B37" s="79"/>
      <c r="C37" s="70">
        <f>waarnemingsresultaten!C36</f>
        <v>0</v>
      </c>
      <c r="D37" s="447">
        <f>waarnemingsresultaten!D36</f>
        <v>0</v>
      </c>
      <c r="E37" s="448"/>
      <c r="F37" s="312">
        <f>waarnemingsresultaten!G36</f>
        <v>0</v>
      </c>
      <c r="G37" s="312">
        <f>IF(waarnemingsresultaten!AR36&gt;0,waarnemingsresultaten!AR36,0)</f>
        <v>0</v>
      </c>
      <c r="H37" s="18">
        <f t="shared" si="0"/>
        <v>0</v>
      </c>
      <c r="I37" s="25" t="e">
        <f t="shared" si="1"/>
        <v>#DIV/0!</v>
      </c>
      <c r="J37" s="203"/>
      <c r="K37"/>
      <c r="L37" s="297">
        <f>IF(G37&gt;0,F37*tachtigtwintig!I37,0)</f>
        <v>0</v>
      </c>
      <c r="M37" s="297">
        <f>waarnemingsresultaten!AR36*tachtigtwintig!I37</f>
        <v>0</v>
      </c>
    </row>
    <row r="38" spans="2:13" ht="18" customHeight="1">
      <c r="B38" s="79"/>
      <c r="C38" s="70">
        <f>waarnemingsresultaten!C37</f>
        <v>0</v>
      </c>
      <c r="D38" s="447">
        <f>waarnemingsresultaten!D37</f>
        <v>0</v>
      </c>
      <c r="E38" s="448"/>
      <c r="F38" s="312">
        <f>waarnemingsresultaten!G37</f>
        <v>0</v>
      </c>
      <c r="G38" s="312">
        <f>IF(waarnemingsresultaten!AR37&gt;0,waarnemingsresultaten!AR37,0)</f>
        <v>0</v>
      </c>
      <c r="H38" s="18">
        <f t="shared" si="0"/>
        <v>0</v>
      </c>
      <c r="I38" s="25" t="e">
        <f t="shared" si="1"/>
        <v>#DIV/0!</v>
      </c>
      <c r="J38" s="203"/>
      <c r="K38"/>
      <c r="L38" s="297">
        <f>IF(G38&gt;0,F38*tachtigtwintig!I38,0)</f>
        <v>0</v>
      </c>
      <c r="M38" s="297">
        <f>waarnemingsresultaten!AR37*tachtigtwintig!I38</f>
        <v>0</v>
      </c>
    </row>
    <row r="39" spans="2:13" ht="18" customHeight="1">
      <c r="B39" s="79"/>
      <c r="C39" s="70">
        <f>waarnemingsresultaten!C38</f>
        <v>0</v>
      </c>
      <c r="D39" s="447">
        <f>waarnemingsresultaten!D38</f>
        <v>0</v>
      </c>
      <c r="E39" s="448"/>
      <c r="F39" s="312">
        <f>waarnemingsresultaten!G38</f>
        <v>0</v>
      </c>
      <c r="G39" s="312">
        <f>IF(waarnemingsresultaten!AR38&gt;0,waarnemingsresultaten!AR38,0)</f>
        <v>0</v>
      </c>
      <c r="H39" s="18">
        <f t="shared" si="0"/>
        <v>0</v>
      </c>
      <c r="I39" s="25" t="e">
        <f t="shared" si="1"/>
        <v>#DIV/0!</v>
      </c>
      <c r="J39" s="203"/>
      <c r="K39"/>
      <c r="L39" s="297">
        <f>IF(G39&gt;0,F39*tachtigtwintig!I39,0)</f>
        <v>0</v>
      </c>
      <c r="M39" s="297">
        <f>waarnemingsresultaten!AR38*tachtigtwintig!I39</f>
        <v>0</v>
      </c>
    </row>
    <row r="40" spans="2:13" ht="18" customHeight="1">
      <c r="B40" s="79"/>
      <c r="C40" s="70">
        <f>waarnemingsresultaten!C39</f>
        <v>0</v>
      </c>
      <c r="D40" s="447">
        <f>waarnemingsresultaten!D39</f>
        <v>0</v>
      </c>
      <c r="E40" s="448"/>
      <c r="F40" s="312">
        <f>waarnemingsresultaten!G39</f>
        <v>0</v>
      </c>
      <c r="G40" s="312">
        <f>IF(waarnemingsresultaten!AR39&gt;0,waarnemingsresultaten!AR39,0)</f>
        <v>0</v>
      </c>
      <c r="H40" s="18">
        <f t="shared" si="0"/>
        <v>0</v>
      </c>
      <c r="I40" s="25" t="e">
        <f t="shared" si="1"/>
        <v>#DIV/0!</v>
      </c>
      <c r="J40" s="203"/>
      <c r="K40"/>
      <c r="L40" s="297">
        <f>IF(G40&gt;0,F40*tachtigtwintig!I40,0)</f>
        <v>0</v>
      </c>
      <c r="M40" s="297">
        <f>waarnemingsresultaten!AR39*tachtigtwintig!I40</f>
        <v>0</v>
      </c>
    </row>
    <row r="41" spans="2:13" ht="18" customHeight="1">
      <c r="B41" s="79"/>
      <c r="C41" s="70">
        <f>waarnemingsresultaten!C40</f>
        <v>0</v>
      </c>
      <c r="D41" s="447" t="str">
        <f>waarnemingsresultaten!D40</f>
        <v>Wegwerken onvolledige declaraties</v>
      </c>
      <c r="E41" s="448"/>
      <c r="F41" s="312">
        <f>waarnemingsresultaten!G40</f>
        <v>60</v>
      </c>
      <c r="G41" s="312">
        <f>IF(waarnemingsresultaten!AR40&gt;0,waarnemingsresultaten!AR40,0)</f>
        <v>0</v>
      </c>
      <c r="H41" s="18">
        <f t="shared" si="0"/>
        <v>0</v>
      </c>
      <c r="I41" s="25" t="e">
        <f t="shared" si="1"/>
        <v>#DIV/0!</v>
      </c>
      <c r="J41" s="203"/>
      <c r="K41"/>
      <c r="L41" s="297">
        <f>IF(G41&gt;0,F41*tachtigtwintig!I41,0)</f>
        <v>0</v>
      </c>
      <c r="M41" s="297">
        <f>waarnemingsresultaten!AR40*tachtigtwintig!I41</f>
        <v>0</v>
      </c>
    </row>
    <row r="42" spans="2:13" ht="18" customHeight="1">
      <c r="B42" s="79"/>
      <c r="C42" s="70">
        <f>waarnemingsresultaten!C41</f>
        <v>0</v>
      </c>
      <c r="D42" s="447">
        <f>waarnemingsresultaten!D41</f>
        <v>0</v>
      </c>
      <c r="E42" s="448"/>
      <c r="F42" s="312">
        <f>waarnemingsresultaten!G41</f>
        <v>0</v>
      </c>
      <c r="G42" s="312">
        <f>IF(waarnemingsresultaten!AR41&gt;0,waarnemingsresultaten!AR41,0)</f>
        <v>0</v>
      </c>
      <c r="H42" s="18">
        <f t="shared" si="0"/>
        <v>0</v>
      </c>
      <c r="I42" s="25" t="e">
        <f t="shared" si="1"/>
        <v>#DIV/0!</v>
      </c>
      <c r="J42" s="203"/>
      <c r="K42"/>
      <c r="L42" s="297">
        <f>IF(G42&gt;0,F42*tachtigtwintig!I42,0)</f>
        <v>0</v>
      </c>
      <c r="M42" s="297">
        <f>waarnemingsresultaten!AR41*tachtigtwintig!I42</f>
        <v>0</v>
      </c>
    </row>
    <row r="43" spans="2:13" ht="18" customHeight="1">
      <c r="B43" s="79"/>
      <c r="C43" s="70">
        <f>waarnemingsresultaten!C42</f>
        <v>0</v>
      </c>
      <c r="D43" s="447">
        <f>waarnemingsresultaten!D42</f>
        <v>0</v>
      </c>
      <c r="E43" s="448"/>
      <c r="F43" s="312">
        <f>waarnemingsresultaten!G42</f>
        <v>0</v>
      </c>
      <c r="G43" s="312">
        <f>IF(waarnemingsresultaten!AR42&gt;0,waarnemingsresultaten!AR42,0)</f>
        <v>0</v>
      </c>
      <c r="H43" s="18">
        <f t="shared" si="0"/>
        <v>0</v>
      </c>
      <c r="I43" s="25" t="e">
        <f t="shared" si="1"/>
        <v>#DIV/0!</v>
      </c>
      <c r="J43" s="203"/>
      <c r="K43"/>
      <c r="L43" s="297">
        <f>IF(G43&gt;0,F43*tachtigtwintig!I43,0)</f>
        <v>0</v>
      </c>
      <c r="M43" s="297">
        <f>waarnemingsresultaten!AR42*tachtigtwintig!I43</f>
        <v>0</v>
      </c>
    </row>
    <row r="44" spans="2:13" ht="18" customHeight="1">
      <c r="B44" s="79"/>
      <c r="C44" s="70">
        <f>waarnemingsresultaten!C43</f>
        <v>0</v>
      </c>
      <c r="D44" s="447">
        <f>waarnemingsresultaten!D43</f>
        <v>0</v>
      </c>
      <c r="E44" s="448"/>
      <c r="F44" s="312">
        <f>waarnemingsresultaten!G43</f>
        <v>0</v>
      </c>
      <c r="G44" s="312">
        <f>IF(waarnemingsresultaten!AR43&gt;0,waarnemingsresultaten!AR43,0)</f>
        <v>0</v>
      </c>
      <c r="H44" s="18">
        <f t="shared" si="0"/>
        <v>0</v>
      </c>
      <c r="I44" s="25" t="e">
        <f t="shared" si="1"/>
        <v>#DIV/0!</v>
      </c>
      <c r="J44" s="203"/>
      <c r="K44"/>
      <c r="L44" s="297">
        <f>IF(G44&gt;0,F44*tachtigtwintig!I44,0)</f>
        <v>0</v>
      </c>
      <c r="M44" s="297">
        <f>waarnemingsresultaten!AR43*tachtigtwintig!I44</f>
        <v>0</v>
      </c>
    </row>
    <row r="45" spans="2:13" ht="18" customHeight="1">
      <c r="B45" s="79"/>
      <c r="C45" s="70">
        <f>waarnemingsresultaten!C44</f>
        <v>0</v>
      </c>
      <c r="D45" s="447">
        <f>waarnemingsresultaten!D44</f>
        <v>0</v>
      </c>
      <c r="E45" s="448"/>
      <c r="F45" s="312">
        <f>waarnemingsresultaten!G44</f>
        <v>0</v>
      </c>
      <c r="G45" s="312">
        <f>IF(waarnemingsresultaten!AR44&gt;0,waarnemingsresultaten!AR44,0)</f>
        <v>0</v>
      </c>
      <c r="H45" s="18">
        <f t="shared" si="0"/>
        <v>0</v>
      </c>
      <c r="I45" s="25" t="e">
        <f t="shared" si="1"/>
        <v>#DIV/0!</v>
      </c>
      <c r="J45" s="203"/>
      <c r="K45"/>
      <c r="L45" s="297">
        <f>IF(G45&gt;0,F45*tachtigtwintig!I45,0)</f>
        <v>0</v>
      </c>
      <c r="M45" s="297">
        <f>waarnemingsresultaten!AR44*tachtigtwintig!I45</f>
        <v>0</v>
      </c>
    </row>
    <row r="46" spans="2:13" ht="18" customHeight="1">
      <c r="B46" s="79"/>
      <c r="C46" s="70">
        <f>waarnemingsresultaten!C45</f>
        <v>0</v>
      </c>
      <c r="D46" s="447">
        <f>waarnemingsresultaten!D45</f>
        <v>0</v>
      </c>
      <c r="E46" s="448"/>
      <c r="F46" s="312">
        <f>waarnemingsresultaten!G45</f>
        <v>0</v>
      </c>
      <c r="G46" s="312">
        <f>IF(waarnemingsresultaten!AR45&gt;0,waarnemingsresultaten!AR45,0)</f>
        <v>0</v>
      </c>
      <c r="H46" s="18">
        <f t="shared" si="0"/>
        <v>0</v>
      </c>
      <c r="I46" s="25" t="e">
        <f t="shared" si="1"/>
        <v>#DIV/0!</v>
      </c>
      <c r="J46" s="203"/>
      <c r="K46"/>
      <c r="L46" s="297">
        <f>IF(G46&gt;0,F46*tachtigtwintig!I46,0)</f>
        <v>0</v>
      </c>
      <c r="M46" s="297">
        <f>waarnemingsresultaten!AR45*tachtigtwintig!I46</f>
        <v>0</v>
      </c>
    </row>
    <row r="47" spans="2:13" ht="18" customHeight="1">
      <c r="B47" s="79"/>
      <c r="C47" s="70">
        <f>waarnemingsresultaten!C46</f>
        <v>0</v>
      </c>
      <c r="D47" s="447">
        <f>waarnemingsresultaten!D46</f>
        <v>0</v>
      </c>
      <c r="E47" s="448"/>
      <c r="F47" s="312">
        <f>waarnemingsresultaten!G46</f>
        <v>0</v>
      </c>
      <c r="G47" s="312">
        <f>IF(waarnemingsresultaten!AR46&gt;0,waarnemingsresultaten!AR46,0)</f>
        <v>0</v>
      </c>
      <c r="H47" s="18">
        <f t="shared" si="0"/>
        <v>0</v>
      </c>
      <c r="I47" s="25" t="e">
        <f t="shared" si="1"/>
        <v>#DIV/0!</v>
      </c>
      <c r="J47" s="203"/>
      <c r="K47"/>
      <c r="L47" s="297">
        <f>IF(G47&gt;0,F47*tachtigtwintig!I47,0)</f>
        <v>0</v>
      </c>
      <c r="M47" s="297">
        <f>waarnemingsresultaten!AR46*tachtigtwintig!I47</f>
        <v>0</v>
      </c>
    </row>
    <row r="48" spans="2:13" ht="18" customHeight="1">
      <c r="B48" s="79"/>
      <c r="C48" s="70">
        <f>waarnemingsresultaten!C47</f>
        <v>0</v>
      </c>
      <c r="D48" s="447">
        <f>waarnemingsresultaten!D47</f>
        <v>0</v>
      </c>
      <c r="E48" s="448"/>
      <c r="F48" s="312">
        <f>waarnemingsresultaten!G47</f>
        <v>0</v>
      </c>
      <c r="G48" s="312">
        <f>IF(waarnemingsresultaten!AR47&gt;0,waarnemingsresultaten!AR47,0)</f>
        <v>0</v>
      </c>
      <c r="H48" s="18">
        <f t="shared" si="0"/>
        <v>0</v>
      </c>
      <c r="I48" s="25" t="e">
        <f t="shared" si="1"/>
        <v>#DIV/0!</v>
      </c>
      <c r="J48" s="203"/>
      <c r="K48"/>
      <c r="L48" s="297">
        <f>IF(G48&gt;0,F48*tachtigtwintig!I48,0)</f>
        <v>0</v>
      </c>
      <c r="M48" s="297">
        <f>waarnemingsresultaten!AR47*tachtigtwintig!I48</f>
        <v>0</v>
      </c>
    </row>
    <row r="49" spans="2:13" ht="18" customHeight="1">
      <c r="B49" s="79"/>
      <c r="C49" s="70">
        <f>waarnemingsresultaten!C48</f>
        <v>0</v>
      </c>
      <c r="D49" s="447">
        <f>waarnemingsresultaten!D48</f>
        <v>0</v>
      </c>
      <c r="E49" s="448"/>
      <c r="F49" s="312">
        <f>waarnemingsresultaten!G48</f>
        <v>0</v>
      </c>
      <c r="G49" s="312">
        <f>IF(waarnemingsresultaten!AR48&gt;0,waarnemingsresultaten!AR48,0)</f>
        <v>0</v>
      </c>
      <c r="H49" s="18">
        <f t="shared" si="0"/>
        <v>0</v>
      </c>
      <c r="I49" s="25" t="e">
        <f t="shared" si="1"/>
        <v>#DIV/0!</v>
      </c>
      <c r="J49" s="203"/>
      <c r="K49"/>
      <c r="L49" s="297">
        <f>IF(G49&gt;0,F49*tachtigtwintig!I49,0)</f>
        <v>0</v>
      </c>
      <c r="M49" s="297">
        <f>waarnemingsresultaten!AR48*tachtigtwintig!I49</f>
        <v>0</v>
      </c>
    </row>
    <row r="50" spans="2:13" ht="18" customHeight="1">
      <c r="B50" s="79"/>
      <c r="C50" s="70">
        <f>waarnemingsresultaten!C49</f>
        <v>0</v>
      </c>
      <c r="D50" s="447">
        <f>waarnemingsresultaten!D49</f>
        <v>0</v>
      </c>
      <c r="E50" s="448"/>
      <c r="F50" s="312">
        <f>waarnemingsresultaten!G49</f>
        <v>0</v>
      </c>
      <c r="G50" s="312">
        <f>IF(waarnemingsresultaten!AR49&gt;0,waarnemingsresultaten!AR49,0)</f>
        <v>0</v>
      </c>
      <c r="H50" s="18">
        <f t="shared" si="0"/>
        <v>0</v>
      </c>
      <c r="I50" s="25" t="e">
        <f t="shared" si="1"/>
        <v>#DIV/0!</v>
      </c>
      <c r="J50" s="203"/>
      <c r="K50"/>
      <c r="L50" s="297">
        <f>IF(G50&gt;0,F50*tachtigtwintig!I50,0)</f>
        <v>0</v>
      </c>
      <c r="M50" s="297">
        <f>waarnemingsresultaten!AR49*tachtigtwintig!I50</f>
        <v>0</v>
      </c>
    </row>
    <row r="51" spans="2:13" ht="18" customHeight="1">
      <c r="B51" s="79"/>
      <c r="C51" s="70">
        <f>waarnemingsresultaten!C50</f>
        <v>0</v>
      </c>
      <c r="D51" s="447">
        <f>waarnemingsresultaten!D50</f>
        <v>0</v>
      </c>
      <c r="E51" s="448"/>
      <c r="F51" s="312">
        <f>waarnemingsresultaten!G50</f>
        <v>0</v>
      </c>
      <c r="G51" s="312">
        <f>IF(waarnemingsresultaten!AR50&gt;0,waarnemingsresultaten!AR50,0)</f>
        <v>0</v>
      </c>
      <c r="H51" s="18">
        <f t="shared" si="0"/>
        <v>0</v>
      </c>
      <c r="I51" s="25" t="e">
        <f t="shared" si="1"/>
        <v>#DIV/0!</v>
      </c>
      <c r="J51" s="203"/>
      <c r="K51"/>
      <c r="L51" s="297">
        <f>IF(G51&gt;0,F51*tachtigtwintig!I51,0)</f>
        <v>0</v>
      </c>
      <c r="M51" s="297">
        <f>waarnemingsresultaten!AR50*tachtigtwintig!I51</f>
        <v>0</v>
      </c>
    </row>
    <row r="52" spans="2:13" ht="18" customHeight="1">
      <c r="B52" s="79"/>
      <c r="C52" s="70">
        <f>waarnemingsresultaten!C51</f>
        <v>0</v>
      </c>
      <c r="D52" s="447">
        <f>waarnemingsresultaten!D51</f>
        <v>0</v>
      </c>
      <c r="E52" s="448"/>
      <c r="F52" s="312">
        <f>waarnemingsresultaten!G51</f>
        <v>0</v>
      </c>
      <c r="G52" s="312">
        <f>IF(waarnemingsresultaten!AR51&gt;0,waarnemingsresultaten!AR51,0)</f>
        <v>0</v>
      </c>
      <c r="H52" s="18">
        <f t="shared" si="0"/>
        <v>0</v>
      </c>
      <c r="I52" s="25" t="e">
        <f t="shared" si="1"/>
        <v>#DIV/0!</v>
      </c>
      <c r="J52" s="203"/>
      <c r="K52"/>
      <c r="L52" s="297">
        <f>IF(G52&gt;0,F52*tachtigtwintig!I52,0)</f>
        <v>0</v>
      </c>
      <c r="M52" s="297">
        <f>waarnemingsresultaten!AR51*tachtigtwintig!I52</f>
        <v>0</v>
      </c>
    </row>
    <row r="53" spans="2:13" ht="18" customHeight="1">
      <c r="B53" s="79"/>
      <c r="C53" s="70">
        <f>waarnemingsresultaten!C52</f>
        <v>0</v>
      </c>
      <c r="D53" s="447">
        <f>waarnemingsresultaten!D52</f>
        <v>0</v>
      </c>
      <c r="E53" s="448"/>
      <c r="F53" s="312">
        <f>waarnemingsresultaten!G52</f>
        <v>0</v>
      </c>
      <c r="G53" s="312">
        <f>IF(waarnemingsresultaten!AR52&gt;0,waarnemingsresultaten!AR52,0)</f>
        <v>0</v>
      </c>
      <c r="H53" s="18">
        <f t="shared" si="0"/>
        <v>0</v>
      </c>
      <c r="I53" s="25" t="e">
        <f t="shared" si="1"/>
        <v>#DIV/0!</v>
      </c>
      <c r="J53" s="203"/>
      <c r="K53"/>
      <c r="L53" s="297">
        <f>IF(G53&gt;0,F53*tachtigtwintig!I53,0)</f>
        <v>0</v>
      </c>
      <c r="M53" s="297">
        <f>waarnemingsresultaten!AR52*tachtigtwintig!I53</f>
        <v>0</v>
      </c>
    </row>
    <row r="54" spans="2:13" ht="18" customHeight="1">
      <c r="B54" s="79"/>
      <c r="C54" s="70">
        <f>waarnemingsresultaten!C53</f>
        <v>0</v>
      </c>
      <c r="D54" s="447" t="str">
        <f>waarnemingsresultaten!D53</f>
        <v> </v>
      </c>
      <c r="E54" s="448"/>
      <c r="F54" s="312">
        <f>waarnemingsresultaten!G53</f>
        <v>0</v>
      </c>
      <c r="G54" s="312">
        <f>IF(waarnemingsresultaten!AR53&gt;0,waarnemingsresultaten!AR53,0)</f>
        <v>0</v>
      </c>
      <c r="H54" s="18">
        <f t="shared" si="0"/>
        <v>0</v>
      </c>
      <c r="I54" s="25" t="e">
        <f t="shared" si="1"/>
        <v>#DIV/0!</v>
      </c>
      <c r="J54" s="203"/>
      <c r="K54"/>
      <c r="L54" s="297">
        <f>IF(G54&gt;0,F54*tachtigtwintig!I54,0)</f>
        <v>0</v>
      </c>
      <c r="M54" s="297">
        <f>waarnemingsresultaten!AR53*tachtigtwintig!I54</f>
        <v>0</v>
      </c>
    </row>
    <row r="55" spans="2:13" ht="18" customHeight="1">
      <c r="B55" s="79"/>
      <c r="C55" s="70">
        <f>waarnemingsresultaten!C54</f>
        <v>0</v>
      </c>
      <c r="D55" s="447">
        <f>waarnemingsresultaten!D54</f>
        <v>0</v>
      </c>
      <c r="E55" s="448"/>
      <c r="F55" s="312">
        <f>waarnemingsresultaten!G54</f>
        <v>0</v>
      </c>
      <c r="G55" s="312">
        <f>IF(waarnemingsresultaten!AR54&gt;0,waarnemingsresultaten!AR54,0)</f>
        <v>0</v>
      </c>
      <c r="H55" s="18">
        <f t="shared" si="0"/>
        <v>0</v>
      </c>
      <c r="I55" s="25" t="e">
        <f t="shared" si="1"/>
        <v>#DIV/0!</v>
      </c>
      <c r="J55" s="203"/>
      <c r="K55"/>
      <c r="L55" s="297">
        <f>IF(G55&gt;0,F55*tachtigtwintig!I55,0)</f>
        <v>0</v>
      </c>
      <c r="M55" s="297">
        <f>waarnemingsresultaten!AR54*tachtigtwintig!I55</f>
        <v>0</v>
      </c>
    </row>
    <row r="56" spans="2:13" ht="18" customHeight="1">
      <c r="B56" s="79"/>
      <c r="C56" s="70">
        <f>waarnemingsresultaten!C55</f>
        <v>0</v>
      </c>
      <c r="D56" s="447">
        <f>waarnemingsresultaten!D55</f>
        <v>0</v>
      </c>
      <c r="E56" s="448"/>
      <c r="F56" s="312">
        <f>waarnemingsresultaten!G55</f>
        <v>0</v>
      </c>
      <c r="G56" s="312">
        <f>IF(waarnemingsresultaten!AR55&gt;0,waarnemingsresultaten!AR55,0)</f>
        <v>0</v>
      </c>
      <c r="H56" s="18">
        <f t="shared" si="0"/>
        <v>0</v>
      </c>
      <c r="I56" s="25" t="e">
        <f t="shared" si="1"/>
        <v>#DIV/0!</v>
      </c>
      <c r="J56" s="203"/>
      <c r="K56"/>
      <c r="L56" s="297">
        <f>IF(G56&gt;0,F56*tachtigtwintig!I56,0)</f>
        <v>0</v>
      </c>
      <c r="M56" s="297">
        <f>waarnemingsresultaten!AR55*tachtigtwintig!I56</f>
        <v>0</v>
      </c>
    </row>
    <row r="57" spans="2:13" ht="18" customHeight="1">
      <c r="B57" s="79"/>
      <c r="C57" s="70">
        <f>waarnemingsresultaten!C56</f>
        <v>0</v>
      </c>
      <c r="D57" s="447">
        <f>waarnemingsresultaten!D56</f>
        <v>0</v>
      </c>
      <c r="E57" s="448"/>
      <c r="F57" s="312">
        <f>waarnemingsresultaten!G56</f>
        <v>0</v>
      </c>
      <c r="G57" s="312">
        <f>IF(waarnemingsresultaten!AR56&gt;0,waarnemingsresultaten!AR56,0)</f>
        <v>0</v>
      </c>
      <c r="H57" s="18">
        <f t="shared" si="0"/>
        <v>0</v>
      </c>
      <c r="I57" s="25" t="e">
        <f t="shared" si="1"/>
        <v>#DIV/0!</v>
      </c>
      <c r="J57" s="203"/>
      <c r="K57"/>
      <c r="L57" s="297">
        <f>IF(G57&gt;0,F57*tachtigtwintig!I57,0)</f>
        <v>0</v>
      </c>
      <c r="M57" s="297">
        <f>waarnemingsresultaten!AR56*tachtigtwintig!I57</f>
        <v>0</v>
      </c>
    </row>
    <row r="58" spans="2:13" ht="18" customHeight="1">
      <c r="B58" s="79"/>
      <c r="C58" s="70">
        <f>waarnemingsresultaten!C57</f>
        <v>0</v>
      </c>
      <c r="D58" s="447">
        <f>waarnemingsresultaten!D57</f>
        <v>0</v>
      </c>
      <c r="E58" s="448"/>
      <c r="F58" s="312">
        <f>waarnemingsresultaten!G57</f>
        <v>0</v>
      </c>
      <c r="G58" s="312">
        <f>IF(waarnemingsresultaten!AR57&gt;0,waarnemingsresultaten!AR57,0)</f>
        <v>0</v>
      </c>
      <c r="H58" s="18">
        <f t="shared" si="0"/>
        <v>0</v>
      </c>
      <c r="I58" s="25" t="e">
        <f t="shared" si="1"/>
        <v>#DIV/0!</v>
      </c>
      <c r="J58" s="203"/>
      <c r="K58"/>
      <c r="L58" s="297">
        <f>IF(G58&gt;0,F58*tachtigtwintig!I58,0)</f>
        <v>0</v>
      </c>
      <c r="M58" s="297">
        <f>waarnemingsresultaten!AR57*tachtigtwintig!I58</f>
        <v>0</v>
      </c>
    </row>
    <row r="59" spans="2:13" ht="18" customHeight="1">
      <c r="B59" s="79"/>
      <c r="C59" s="70">
        <f>waarnemingsresultaten!C58</f>
        <v>0</v>
      </c>
      <c r="D59" s="447">
        <f>waarnemingsresultaten!D58</f>
        <v>0</v>
      </c>
      <c r="E59" s="448"/>
      <c r="F59" s="312">
        <f>waarnemingsresultaten!G58</f>
        <v>0</v>
      </c>
      <c r="G59" s="312">
        <f>IF(waarnemingsresultaten!AR58&gt;0,waarnemingsresultaten!AR58,0)</f>
        <v>0</v>
      </c>
      <c r="H59" s="18">
        <f t="shared" si="0"/>
        <v>0</v>
      </c>
      <c r="I59" s="25" t="e">
        <f t="shared" si="1"/>
        <v>#DIV/0!</v>
      </c>
      <c r="J59" s="203"/>
      <c r="K59"/>
      <c r="L59" s="297">
        <f>IF(G59&gt;0,F59*tachtigtwintig!I59,0)</f>
        <v>0</v>
      </c>
      <c r="M59" s="297">
        <f>waarnemingsresultaten!AR58*tachtigtwintig!I59</f>
        <v>0</v>
      </c>
    </row>
    <row r="60" spans="2:13" ht="18" customHeight="1">
      <c r="B60" s="79"/>
      <c r="C60" s="70">
        <f>waarnemingsresultaten!C59</f>
        <v>0</v>
      </c>
      <c r="D60" s="447">
        <f>waarnemingsresultaten!D59</f>
        <v>0</v>
      </c>
      <c r="E60" s="448"/>
      <c r="F60" s="312">
        <f>waarnemingsresultaten!G59</f>
        <v>0</v>
      </c>
      <c r="G60" s="312">
        <f>IF(waarnemingsresultaten!AR59&gt;0,waarnemingsresultaten!AR59,0)</f>
        <v>0</v>
      </c>
      <c r="H60" s="18">
        <f t="shared" si="0"/>
        <v>0</v>
      </c>
      <c r="I60" s="25" t="e">
        <f t="shared" si="1"/>
        <v>#DIV/0!</v>
      </c>
      <c r="J60" s="203"/>
      <c r="K60"/>
      <c r="L60" s="297">
        <f>IF(G60&gt;0,F60*tachtigtwintig!I60,0)</f>
        <v>0</v>
      </c>
      <c r="M60" s="297">
        <f>waarnemingsresultaten!AR59*tachtigtwintig!I60</f>
        <v>0</v>
      </c>
    </row>
    <row r="61" spans="2:13" ht="18" customHeight="1">
      <c r="B61" s="79"/>
      <c r="C61" s="70">
        <f>waarnemingsresultaten!C60</f>
        <v>0</v>
      </c>
      <c r="D61" s="447">
        <f>waarnemingsresultaten!D60</f>
        <v>0</v>
      </c>
      <c r="E61" s="448"/>
      <c r="F61" s="312">
        <f>waarnemingsresultaten!G60</f>
        <v>0</v>
      </c>
      <c r="G61" s="312">
        <f>IF(waarnemingsresultaten!AR60&gt;0,waarnemingsresultaten!AR60,0)</f>
        <v>0</v>
      </c>
      <c r="H61" s="18">
        <f t="shared" si="0"/>
        <v>0</v>
      </c>
      <c r="I61" s="25" t="e">
        <f t="shared" si="1"/>
        <v>#DIV/0!</v>
      </c>
      <c r="J61" s="203"/>
      <c r="K61"/>
      <c r="L61" s="297">
        <f>IF(G61&gt;0,F61*tachtigtwintig!I61,0)</f>
        <v>0</v>
      </c>
      <c r="M61" s="297">
        <f>waarnemingsresultaten!AR60*tachtigtwintig!I61</f>
        <v>0</v>
      </c>
    </row>
    <row r="62" spans="2:13" ht="18" customHeight="1">
      <c r="B62" s="79"/>
      <c r="C62" s="70">
        <f>waarnemingsresultaten!C61</f>
        <v>0</v>
      </c>
      <c r="D62" s="447">
        <f>waarnemingsresultaten!D61</f>
        <v>0</v>
      </c>
      <c r="E62" s="448"/>
      <c r="F62" s="312">
        <f>waarnemingsresultaten!G61</f>
        <v>0</v>
      </c>
      <c r="G62" s="312">
        <f>IF(waarnemingsresultaten!AR61&gt;0,waarnemingsresultaten!AR61,0)</f>
        <v>0</v>
      </c>
      <c r="H62" s="18">
        <f t="shared" si="0"/>
        <v>0</v>
      </c>
      <c r="I62" s="25" t="e">
        <f t="shared" si="1"/>
        <v>#DIV/0!</v>
      </c>
      <c r="J62" s="203"/>
      <c r="K62"/>
      <c r="L62" s="297">
        <f>IF(G62&gt;0,F62*tachtigtwintig!I62,0)</f>
        <v>0</v>
      </c>
      <c r="M62" s="297">
        <f>waarnemingsresultaten!AR61*tachtigtwintig!I62</f>
        <v>0</v>
      </c>
    </row>
    <row r="63" spans="2:13" ht="18" customHeight="1">
      <c r="B63" s="79"/>
      <c r="C63" s="70">
        <f>waarnemingsresultaten!C62</f>
        <v>0</v>
      </c>
      <c r="D63" s="447">
        <f>waarnemingsresultaten!D62</f>
        <v>0</v>
      </c>
      <c r="E63" s="448"/>
      <c r="F63" s="312">
        <f>waarnemingsresultaten!G62</f>
        <v>0</v>
      </c>
      <c r="G63" s="312">
        <f>IF(waarnemingsresultaten!AR62&gt;0,waarnemingsresultaten!AR62,0)</f>
        <v>0</v>
      </c>
      <c r="H63" s="18">
        <f t="shared" si="0"/>
        <v>0</v>
      </c>
      <c r="I63" s="25" t="e">
        <f t="shared" si="1"/>
        <v>#DIV/0!</v>
      </c>
      <c r="J63" s="203"/>
      <c r="K63"/>
      <c r="L63" s="297">
        <f>IF(G63&gt;0,F63*tachtigtwintig!I63,0)</f>
        <v>0</v>
      </c>
      <c r="M63" s="297">
        <f>waarnemingsresultaten!AR62*tachtigtwintig!I63</f>
        <v>0</v>
      </c>
    </row>
    <row r="64" spans="2:13" ht="18" customHeight="1">
      <c r="B64" s="79"/>
      <c r="C64" s="70">
        <f>waarnemingsresultaten!C63</f>
        <v>0</v>
      </c>
      <c r="D64" s="447">
        <f>waarnemingsresultaten!D63</f>
        <v>0</v>
      </c>
      <c r="E64" s="448"/>
      <c r="F64" s="312">
        <f>waarnemingsresultaten!G63</f>
        <v>0</v>
      </c>
      <c r="G64" s="312">
        <f>IF(waarnemingsresultaten!AR63&gt;0,waarnemingsresultaten!AR63,0)</f>
        <v>0</v>
      </c>
      <c r="H64" s="18">
        <f t="shared" si="0"/>
        <v>0</v>
      </c>
      <c r="I64" s="25" t="e">
        <f t="shared" si="1"/>
        <v>#DIV/0!</v>
      </c>
      <c r="J64" s="203"/>
      <c r="K64"/>
      <c r="L64" s="297">
        <f>IF(G64&gt;0,F64*tachtigtwintig!I64,0)</f>
        <v>0</v>
      </c>
      <c r="M64" s="297">
        <f>waarnemingsresultaten!AR63*tachtigtwintig!I64</f>
        <v>0</v>
      </c>
    </row>
    <row r="65" spans="2:13" ht="18" customHeight="1">
      <c r="B65" s="79"/>
      <c r="C65" s="70">
        <f>waarnemingsresultaten!C64</f>
        <v>0</v>
      </c>
      <c r="D65" s="447">
        <f>waarnemingsresultaten!D64</f>
        <v>0</v>
      </c>
      <c r="E65" s="448"/>
      <c r="F65" s="312">
        <f>waarnemingsresultaten!G64</f>
        <v>0</v>
      </c>
      <c r="G65" s="312">
        <f>IF(waarnemingsresultaten!AR64&gt;0,waarnemingsresultaten!AR64,0)</f>
        <v>0</v>
      </c>
      <c r="H65" s="18">
        <f t="shared" si="0"/>
        <v>0</v>
      </c>
      <c r="I65" s="25" t="e">
        <f t="shared" si="1"/>
        <v>#DIV/0!</v>
      </c>
      <c r="J65" s="203"/>
      <c r="K65"/>
      <c r="L65" s="297">
        <f>IF(G65&gt;0,F65*tachtigtwintig!I65,0)</f>
        <v>0</v>
      </c>
      <c r="M65" s="297">
        <f>waarnemingsresultaten!AR64*tachtigtwintig!I65</f>
        <v>0</v>
      </c>
    </row>
    <row r="66" spans="2:13" ht="18" customHeight="1">
      <c r="B66" s="79"/>
      <c r="C66" s="70">
        <f>waarnemingsresultaten!C65</f>
        <v>0</v>
      </c>
      <c r="D66" s="447">
        <f>waarnemingsresultaten!D65</f>
        <v>0</v>
      </c>
      <c r="E66" s="448"/>
      <c r="F66" s="312">
        <f>waarnemingsresultaten!G65</f>
        <v>0</v>
      </c>
      <c r="G66" s="312">
        <f>IF(waarnemingsresultaten!AR65&gt;0,waarnemingsresultaten!AR65,0)</f>
        <v>0</v>
      </c>
      <c r="H66" s="18">
        <f t="shared" si="0"/>
        <v>0</v>
      </c>
      <c r="I66" s="25" t="e">
        <f t="shared" si="1"/>
        <v>#DIV/0!</v>
      </c>
      <c r="J66" s="203"/>
      <c r="K66"/>
      <c r="L66" s="297">
        <f>IF(G66&gt;0,F66*tachtigtwintig!I66,0)</f>
        <v>0</v>
      </c>
      <c r="M66" s="297">
        <f>waarnemingsresultaten!AR65*tachtigtwintig!I66</f>
        <v>0</v>
      </c>
    </row>
    <row r="67" spans="2:13" ht="18" customHeight="1">
      <c r="B67" s="79"/>
      <c r="C67" s="70">
        <f>waarnemingsresultaten!C66</f>
        <v>0</v>
      </c>
      <c r="D67" s="447">
        <f>waarnemingsresultaten!D66</f>
        <v>0</v>
      </c>
      <c r="E67" s="448"/>
      <c r="F67" s="312">
        <f>waarnemingsresultaten!G66</f>
        <v>0</v>
      </c>
      <c r="G67" s="312">
        <f>IF(waarnemingsresultaten!AR66&gt;0,waarnemingsresultaten!AR66,0)</f>
        <v>0</v>
      </c>
      <c r="H67" s="18">
        <f t="shared" si="0"/>
        <v>0</v>
      </c>
      <c r="I67" s="25" t="e">
        <f t="shared" si="1"/>
        <v>#DIV/0!</v>
      </c>
      <c r="J67" s="203"/>
      <c r="K67"/>
      <c r="L67" s="297">
        <f>IF(G67&gt;0,F67*tachtigtwintig!I67,0)</f>
        <v>0</v>
      </c>
      <c r="M67" s="297">
        <f>waarnemingsresultaten!AR66*tachtigtwintig!I67</f>
        <v>0</v>
      </c>
    </row>
    <row r="68" spans="2:13" ht="18" customHeight="1">
      <c r="B68" s="79"/>
      <c r="C68" s="70">
        <f>waarnemingsresultaten!C67</f>
        <v>0</v>
      </c>
      <c r="D68" s="447">
        <f>waarnemingsresultaten!D67</f>
        <v>0</v>
      </c>
      <c r="E68" s="448"/>
      <c r="F68" s="312">
        <f>waarnemingsresultaten!G67</f>
        <v>0</v>
      </c>
      <c r="G68" s="312">
        <f>IF(waarnemingsresultaten!AR67&gt;0,waarnemingsresultaten!AR67,0)</f>
        <v>0</v>
      </c>
      <c r="H68" s="18">
        <f t="shared" si="0"/>
        <v>0</v>
      </c>
      <c r="I68" s="25" t="e">
        <f t="shared" si="1"/>
        <v>#DIV/0!</v>
      </c>
      <c r="J68" s="203"/>
      <c r="K68"/>
      <c r="L68" s="297">
        <f>IF(G68&gt;0,F68*tachtigtwintig!I68,0)</f>
        <v>0</v>
      </c>
      <c r="M68" s="297">
        <f>waarnemingsresultaten!AR67*tachtigtwintig!I68</f>
        <v>0</v>
      </c>
    </row>
    <row r="69" spans="2:13" ht="18" customHeight="1">
      <c r="B69" s="79"/>
      <c r="C69" s="70">
        <f>waarnemingsresultaten!C68</f>
        <v>0</v>
      </c>
      <c r="D69" s="447">
        <f>waarnemingsresultaten!D68</f>
        <v>0</v>
      </c>
      <c r="E69" s="448"/>
      <c r="F69" s="312">
        <f>waarnemingsresultaten!G68</f>
        <v>0</v>
      </c>
      <c r="G69" s="312">
        <f>IF(waarnemingsresultaten!AR68&gt;0,waarnemingsresultaten!AR68,0)</f>
        <v>0</v>
      </c>
      <c r="H69" s="18">
        <f t="shared" si="0"/>
        <v>0</v>
      </c>
      <c r="I69" s="25" t="e">
        <f t="shared" si="1"/>
        <v>#DIV/0!</v>
      </c>
      <c r="J69" s="203"/>
      <c r="K69"/>
      <c r="L69" s="297">
        <f>IF(G69&gt;0,F69*tachtigtwintig!I69,0)</f>
        <v>0</v>
      </c>
      <c r="M69" s="297">
        <f>waarnemingsresultaten!AR68*tachtigtwintig!I69</f>
        <v>0</v>
      </c>
    </row>
    <row r="70" spans="2:13" ht="18" customHeight="1">
      <c r="B70" s="79"/>
      <c r="C70" s="70">
        <f>waarnemingsresultaten!C69</f>
        <v>0</v>
      </c>
      <c r="D70" s="447">
        <f>waarnemingsresultaten!D69</f>
        <v>0</v>
      </c>
      <c r="E70" s="448"/>
      <c r="F70" s="312">
        <f>waarnemingsresultaten!G69</f>
        <v>0</v>
      </c>
      <c r="G70" s="312">
        <f>IF(waarnemingsresultaten!AR69&gt;0,waarnemingsresultaten!AR69,0)</f>
        <v>0</v>
      </c>
      <c r="H70" s="18">
        <f t="shared" si="0"/>
        <v>0</v>
      </c>
      <c r="I70" s="25" t="e">
        <f t="shared" si="1"/>
        <v>#DIV/0!</v>
      </c>
      <c r="J70" s="203"/>
      <c r="K70"/>
      <c r="L70" s="297">
        <f>IF(G70&gt;0,F70*tachtigtwintig!I70,0)</f>
        <v>0</v>
      </c>
      <c r="M70" s="297">
        <f>waarnemingsresultaten!AR69*tachtigtwintig!I70</f>
        <v>0</v>
      </c>
    </row>
    <row r="71" spans="2:13" ht="18" customHeight="1">
      <c r="B71" s="79"/>
      <c r="C71" s="70">
        <f>waarnemingsresultaten!C70</f>
        <v>0</v>
      </c>
      <c r="D71" s="447">
        <f>waarnemingsresultaten!D70</f>
        <v>0</v>
      </c>
      <c r="E71" s="448"/>
      <c r="F71" s="312">
        <f>waarnemingsresultaten!G70</f>
        <v>0</v>
      </c>
      <c r="G71" s="312">
        <f>IF(waarnemingsresultaten!AR70&gt;0,waarnemingsresultaten!AR70,0)</f>
        <v>0</v>
      </c>
      <c r="H71" s="18">
        <f t="shared" si="0"/>
        <v>0</v>
      </c>
      <c r="I71" s="25" t="e">
        <f t="shared" si="1"/>
        <v>#DIV/0!</v>
      </c>
      <c r="J71" s="203"/>
      <c r="K71"/>
      <c r="L71" s="297">
        <f>IF(G71&gt;0,F71*tachtigtwintig!I71,0)</f>
        <v>0</v>
      </c>
      <c r="M71" s="297">
        <f>waarnemingsresultaten!AR70*tachtigtwintig!I71</f>
        <v>0</v>
      </c>
    </row>
    <row r="72" spans="2:13" ht="18" customHeight="1">
      <c r="B72" s="79"/>
      <c r="C72" s="70">
        <f>waarnemingsresultaten!C71</f>
        <v>0</v>
      </c>
      <c r="D72" s="447">
        <f>waarnemingsresultaten!D71</f>
        <v>0</v>
      </c>
      <c r="E72" s="448"/>
      <c r="F72" s="312">
        <f>waarnemingsresultaten!G71</f>
        <v>0</v>
      </c>
      <c r="G72" s="312">
        <f>IF(waarnemingsresultaten!AR71&gt;0,waarnemingsresultaten!AR71,0)</f>
        <v>0</v>
      </c>
      <c r="H72" s="18">
        <f t="shared" si="0"/>
        <v>0</v>
      </c>
      <c r="I72" s="25" t="e">
        <f t="shared" si="1"/>
        <v>#DIV/0!</v>
      </c>
      <c r="J72" s="203"/>
      <c r="K72"/>
      <c r="L72" s="297">
        <f>IF(G72&gt;0,F72*tachtigtwintig!I72,0)</f>
        <v>0</v>
      </c>
      <c r="M72" s="297">
        <f>waarnemingsresultaten!AR71*tachtigtwintig!I72</f>
        <v>0</v>
      </c>
    </row>
    <row r="73" spans="2:13" ht="18" customHeight="1">
      <c r="B73" s="79"/>
      <c r="C73" s="70">
        <f>waarnemingsresultaten!C72</f>
        <v>0</v>
      </c>
      <c r="D73" s="447">
        <f>waarnemingsresultaten!D72</f>
        <v>0</v>
      </c>
      <c r="E73" s="448"/>
      <c r="F73" s="312">
        <f>waarnemingsresultaten!G72</f>
        <v>0</v>
      </c>
      <c r="G73" s="312">
        <f>IF(waarnemingsresultaten!AR72&gt;0,waarnemingsresultaten!AR72,0)</f>
        <v>0</v>
      </c>
      <c r="H73" s="18">
        <f t="shared" si="0"/>
        <v>0</v>
      </c>
      <c r="I73" s="25" t="e">
        <f t="shared" si="1"/>
        <v>#DIV/0!</v>
      </c>
      <c r="J73" s="203"/>
      <c r="K73"/>
      <c r="L73" s="297">
        <f>IF(G73&gt;0,F73*tachtigtwintig!I73,0)</f>
        <v>0</v>
      </c>
      <c r="M73" s="297">
        <f>waarnemingsresultaten!AR72*tachtigtwintig!I73</f>
        <v>0</v>
      </c>
    </row>
    <row r="74" spans="2:13" ht="18" customHeight="1">
      <c r="B74" s="79"/>
      <c r="C74" s="70">
        <f>waarnemingsresultaten!C73</f>
        <v>0</v>
      </c>
      <c r="D74" s="447">
        <f>waarnemingsresultaten!D73</f>
        <v>0</v>
      </c>
      <c r="E74" s="448"/>
      <c r="F74" s="312">
        <f>waarnemingsresultaten!G73</f>
        <v>0</v>
      </c>
      <c r="G74" s="312">
        <f>IF(waarnemingsresultaten!AR73&gt;0,waarnemingsresultaten!AR73,0)</f>
        <v>0</v>
      </c>
      <c r="H74" s="18">
        <f t="shared" si="0"/>
        <v>0</v>
      </c>
      <c r="I74" s="25" t="e">
        <f t="shared" si="1"/>
        <v>#DIV/0!</v>
      </c>
      <c r="J74" s="203"/>
      <c r="K74"/>
      <c r="L74" s="297">
        <f>IF(G74&gt;0,F74*tachtigtwintig!I74,0)</f>
        <v>0</v>
      </c>
      <c r="M74" s="297">
        <f>waarnemingsresultaten!AR73*tachtigtwintig!I74</f>
        <v>0</v>
      </c>
    </row>
    <row r="75" spans="2:13" ht="18" customHeight="1">
      <c r="B75" s="79"/>
      <c r="C75" s="70">
        <f>waarnemingsresultaten!C74</f>
        <v>0</v>
      </c>
      <c r="D75" s="447">
        <f>waarnemingsresultaten!D74</f>
        <v>0</v>
      </c>
      <c r="E75" s="448"/>
      <c r="F75" s="312">
        <f>waarnemingsresultaten!G74</f>
        <v>0</v>
      </c>
      <c r="G75" s="312">
        <f>IF(waarnemingsresultaten!AR74&gt;0,waarnemingsresultaten!AR74,0)</f>
        <v>0</v>
      </c>
      <c r="H75" s="18">
        <f t="shared" si="0"/>
        <v>0</v>
      </c>
      <c r="I75" s="25" t="e">
        <f t="shared" si="1"/>
        <v>#DIV/0!</v>
      </c>
      <c r="J75" s="203"/>
      <c r="K75"/>
      <c r="L75" s="297">
        <f>IF(G75&gt;0,F75*tachtigtwintig!I75,0)</f>
        <v>0</v>
      </c>
      <c r="M75" s="297">
        <f>waarnemingsresultaten!AR74*tachtigtwintig!I75</f>
        <v>0</v>
      </c>
    </row>
    <row r="76" spans="2:13" ht="18" customHeight="1">
      <c r="B76" s="79"/>
      <c r="C76" s="70">
        <f>waarnemingsresultaten!C75</f>
        <v>0</v>
      </c>
      <c r="D76" s="447">
        <f>waarnemingsresultaten!D75</f>
        <v>0</v>
      </c>
      <c r="E76" s="448"/>
      <c r="F76" s="312">
        <f>waarnemingsresultaten!G75</f>
        <v>0</v>
      </c>
      <c r="G76" s="312">
        <f>IF(waarnemingsresultaten!AR75&gt;0,waarnemingsresultaten!AR75,0)</f>
        <v>0</v>
      </c>
      <c r="H76" s="18">
        <f t="shared" si="0"/>
        <v>0</v>
      </c>
      <c r="I76" s="25" t="e">
        <f t="shared" si="1"/>
        <v>#DIV/0!</v>
      </c>
      <c r="J76" s="203"/>
      <c r="K76"/>
      <c r="L76" s="297">
        <f>IF(G76&gt;0,F76*tachtigtwintig!I76,0)</f>
        <v>0</v>
      </c>
      <c r="M76" s="297">
        <f>waarnemingsresultaten!AR75*tachtigtwintig!I76</f>
        <v>0</v>
      </c>
    </row>
    <row r="77" spans="2:13" ht="18" customHeight="1">
      <c r="B77" s="79"/>
      <c r="C77" s="70">
        <f>waarnemingsresultaten!C76</f>
        <v>0</v>
      </c>
      <c r="D77" s="447">
        <f>waarnemingsresultaten!D76</f>
        <v>0</v>
      </c>
      <c r="E77" s="448"/>
      <c r="F77" s="312">
        <f>waarnemingsresultaten!G76</f>
        <v>0</v>
      </c>
      <c r="G77" s="312">
        <f>IF(waarnemingsresultaten!AR76&gt;0,waarnemingsresultaten!AR76,0)</f>
        <v>0</v>
      </c>
      <c r="H77" s="18">
        <f t="shared" si="0"/>
        <v>0</v>
      </c>
      <c r="I77" s="25" t="e">
        <f t="shared" si="1"/>
        <v>#DIV/0!</v>
      </c>
      <c r="J77" s="203"/>
      <c r="K77"/>
      <c r="L77" s="297">
        <f>IF(G77&gt;0,F77*tachtigtwintig!I77,0)</f>
        <v>0</v>
      </c>
      <c r="M77" s="297">
        <f>waarnemingsresultaten!AR76*tachtigtwintig!I77</f>
        <v>0</v>
      </c>
    </row>
    <row r="78" spans="2:13" ht="18" customHeight="1">
      <c r="B78" s="79"/>
      <c r="C78" s="70">
        <f>waarnemingsresultaten!C77</f>
        <v>0</v>
      </c>
      <c r="D78" s="447">
        <f>waarnemingsresultaten!D77</f>
        <v>0</v>
      </c>
      <c r="E78" s="448"/>
      <c r="F78" s="312">
        <f>waarnemingsresultaten!G77</f>
        <v>0</v>
      </c>
      <c r="G78" s="312">
        <f>IF(waarnemingsresultaten!AR77&gt;0,waarnemingsresultaten!AR77,0)</f>
        <v>0</v>
      </c>
      <c r="H78" s="18">
        <f t="shared" si="0"/>
        <v>0</v>
      </c>
      <c r="I78" s="25" t="e">
        <f t="shared" si="1"/>
        <v>#DIV/0!</v>
      </c>
      <c r="J78" s="203"/>
      <c r="K78"/>
      <c r="L78" s="297">
        <f>IF(G78&gt;0,F78*tachtigtwintig!I78,0)</f>
        <v>0</v>
      </c>
      <c r="M78" s="297">
        <f>waarnemingsresultaten!AR77*tachtigtwintig!I78</f>
        <v>0</v>
      </c>
    </row>
    <row r="79" spans="2:13" ht="18" customHeight="1">
      <c r="B79" s="79"/>
      <c r="C79" s="70">
        <f>waarnemingsresultaten!C78</f>
        <v>0</v>
      </c>
      <c r="D79" s="447">
        <f>waarnemingsresultaten!D78</f>
        <v>0</v>
      </c>
      <c r="E79" s="448"/>
      <c r="F79" s="312">
        <f>waarnemingsresultaten!G78</f>
        <v>0</v>
      </c>
      <c r="G79" s="312">
        <f>IF(waarnemingsresultaten!AR78&gt;0,waarnemingsresultaten!AR78,0)</f>
        <v>0</v>
      </c>
      <c r="H79" s="18">
        <f aca="true" t="shared" si="2" ref="H79:H112">IF(G79&gt;0,G79/F79,0)</f>
        <v>0</v>
      </c>
      <c r="I79" s="25" t="e">
        <f aca="true" t="shared" si="3" ref="I79:I112">IF(H79=0,F79*$H$113,G79)</f>
        <v>#DIV/0!</v>
      </c>
      <c r="J79" s="203"/>
      <c r="K79"/>
      <c r="L79" s="297">
        <f>IF(G79&gt;0,F79*tachtigtwintig!I79,0)</f>
        <v>0</v>
      </c>
      <c r="M79" s="297">
        <f>waarnemingsresultaten!AR78*tachtigtwintig!I79</f>
        <v>0</v>
      </c>
    </row>
    <row r="80" spans="2:13" ht="18" customHeight="1">
      <c r="B80" s="79"/>
      <c r="C80" s="70">
        <f>waarnemingsresultaten!C79</f>
        <v>0</v>
      </c>
      <c r="D80" s="447">
        <f>waarnemingsresultaten!D79</f>
        <v>0</v>
      </c>
      <c r="E80" s="448"/>
      <c r="F80" s="312">
        <f>waarnemingsresultaten!G79</f>
        <v>0</v>
      </c>
      <c r="G80" s="312">
        <f>IF(waarnemingsresultaten!AR79&gt;0,waarnemingsresultaten!AR79,0)</f>
        <v>0</v>
      </c>
      <c r="H80" s="18">
        <f t="shared" si="2"/>
        <v>0</v>
      </c>
      <c r="I80" s="25" t="e">
        <f t="shared" si="3"/>
        <v>#DIV/0!</v>
      </c>
      <c r="J80" s="203"/>
      <c r="K80"/>
      <c r="L80" s="297">
        <f>IF(G80&gt;0,F80*tachtigtwintig!I80,0)</f>
        <v>0</v>
      </c>
      <c r="M80" s="297">
        <f>waarnemingsresultaten!AR79*tachtigtwintig!I80</f>
        <v>0</v>
      </c>
    </row>
    <row r="81" spans="2:13" ht="18" customHeight="1">
      <c r="B81" s="79"/>
      <c r="C81" s="70">
        <f>waarnemingsresultaten!C80</f>
        <v>0</v>
      </c>
      <c r="D81" s="447">
        <f>waarnemingsresultaten!D80</f>
        <v>0</v>
      </c>
      <c r="E81" s="448"/>
      <c r="F81" s="312">
        <f>waarnemingsresultaten!G80</f>
        <v>0</v>
      </c>
      <c r="G81" s="312">
        <f>IF(waarnemingsresultaten!AR80&gt;0,waarnemingsresultaten!AR80,0)</f>
        <v>0</v>
      </c>
      <c r="H81" s="18">
        <f t="shared" si="2"/>
        <v>0</v>
      </c>
      <c r="I81" s="25" t="e">
        <f t="shared" si="3"/>
        <v>#DIV/0!</v>
      </c>
      <c r="J81" s="203"/>
      <c r="K81"/>
      <c r="L81" s="297">
        <f>IF(G81&gt;0,F81*tachtigtwintig!I81,0)</f>
        <v>0</v>
      </c>
      <c r="M81" s="297">
        <f>waarnemingsresultaten!AR80*tachtigtwintig!I81</f>
        <v>0</v>
      </c>
    </row>
    <row r="82" spans="2:13" ht="18" customHeight="1">
      <c r="B82" s="79"/>
      <c r="C82" s="70">
        <f>waarnemingsresultaten!C81</f>
        <v>0</v>
      </c>
      <c r="D82" s="447">
        <f>waarnemingsresultaten!D81</f>
        <v>0</v>
      </c>
      <c r="E82" s="448"/>
      <c r="F82" s="312">
        <f>waarnemingsresultaten!G81</f>
        <v>0</v>
      </c>
      <c r="G82" s="312">
        <f>IF(waarnemingsresultaten!AR81&gt;0,waarnemingsresultaten!AR81,0)</f>
        <v>0</v>
      </c>
      <c r="H82" s="18">
        <f t="shared" si="2"/>
        <v>0</v>
      </c>
      <c r="I82" s="25" t="e">
        <f t="shared" si="3"/>
        <v>#DIV/0!</v>
      </c>
      <c r="J82" s="203"/>
      <c r="K82"/>
      <c r="L82" s="297">
        <f>IF(G82&gt;0,F82*tachtigtwintig!I82,0)</f>
        <v>0</v>
      </c>
      <c r="M82" s="297">
        <f>waarnemingsresultaten!AR81*tachtigtwintig!I82</f>
        <v>0</v>
      </c>
    </row>
    <row r="83" spans="2:13" ht="18" customHeight="1">
      <c r="B83" s="79"/>
      <c r="C83" s="70">
        <f>waarnemingsresultaten!C82</f>
        <v>0</v>
      </c>
      <c r="D83" s="447">
        <f>waarnemingsresultaten!D82</f>
        <v>0</v>
      </c>
      <c r="E83" s="448"/>
      <c r="F83" s="312">
        <f>waarnemingsresultaten!G82</f>
        <v>0</v>
      </c>
      <c r="G83" s="312">
        <f>IF(waarnemingsresultaten!AR82&gt;0,waarnemingsresultaten!AR82,0)</f>
        <v>0</v>
      </c>
      <c r="H83" s="18">
        <f t="shared" si="2"/>
        <v>0</v>
      </c>
      <c r="I83" s="25" t="e">
        <f t="shared" si="3"/>
        <v>#DIV/0!</v>
      </c>
      <c r="J83" s="203"/>
      <c r="K83"/>
      <c r="L83" s="297">
        <f>IF(G83&gt;0,F83*tachtigtwintig!I83,0)</f>
        <v>0</v>
      </c>
      <c r="M83" s="297">
        <f>waarnemingsresultaten!AR82*tachtigtwintig!I83</f>
        <v>0</v>
      </c>
    </row>
    <row r="84" spans="2:13" ht="18" customHeight="1">
      <c r="B84" s="79"/>
      <c r="C84" s="70">
        <f>waarnemingsresultaten!C83</f>
        <v>0</v>
      </c>
      <c r="D84" s="447">
        <f>waarnemingsresultaten!D83</f>
        <v>0</v>
      </c>
      <c r="E84" s="448"/>
      <c r="F84" s="312">
        <f>waarnemingsresultaten!G83</f>
        <v>0</v>
      </c>
      <c r="G84" s="312">
        <f>IF(waarnemingsresultaten!AR83&gt;0,waarnemingsresultaten!AR83,0)</f>
        <v>0</v>
      </c>
      <c r="H84" s="18">
        <f t="shared" si="2"/>
        <v>0</v>
      </c>
      <c r="I84" s="25" t="e">
        <f t="shared" si="3"/>
        <v>#DIV/0!</v>
      </c>
      <c r="J84" s="203"/>
      <c r="K84"/>
      <c r="L84" s="297">
        <f>IF(G84&gt;0,F84*tachtigtwintig!I84,0)</f>
        <v>0</v>
      </c>
      <c r="M84" s="297">
        <f>waarnemingsresultaten!AR83*tachtigtwintig!I84</f>
        <v>0</v>
      </c>
    </row>
    <row r="85" spans="2:13" ht="18" customHeight="1">
      <c r="B85" s="79"/>
      <c r="C85" s="70">
        <f>waarnemingsresultaten!C84</f>
        <v>0</v>
      </c>
      <c r="D85" s="447">
        <f>waarnemingsresultaten!D84</f>
        <v>0</v>
      </c>
      <c r="E85" s="448"/>
      <c r="F85" s="312">
        <f>waarnemingsresultaten!G84</f>
        <v>0</v>
      </c>
      <c r="G85" s="312">
        <f>IF(waarnemingsresultaten!AR84&gt;0,waarnemingsresultaten!AR84,0)</f>
        <v>0</v>
      </c>
      <c r="H85" s="18">
        <f t="shared" si="2"/>
        <v>0</v>
      </c>
      <c r="I85" s="25" t="e">
        <f t="shared" si="3"/>
        <v>#DIV/0!</v>
      </c>
      <c r="J85" s="203"/>
      <c r="K85"/>
      <c r="L85" s="297">
        <f>IF(G85&gt;0,F85*tachtigtwintig!I85,0)</f>
        <v>0</v>
      </c>
      <c r="M85" s="297">
        <f>waarnemingsresultaten!AR84*tachtigtwintig!I85</f>
        <v>0</v>
      </c>
    </row>
    <row r="86" spans="2:13" ht="18" customHeight="1">
      <c r="B86" s="79"/>
      <c r="C86" s="70">
        <f>waarnemingsresultaten!C85</f>
        <v>0</v>
      </c>
      <c r="D86" s="447">
        <f>waarnemingsresultaten!D85</f>
        <v>0</v>
      </c>
      <c r="E86" s="448"/>
      <c r="F86" s="312">
        <f>waarnemingsresultaten!G85</f>
        <v>0</v>
      </c>
      <c r="G86" s="312">
        <f>IF(waarnemingsresultaten!AR85&gt;0,waarnemingsresultaten!AR85,0)</f>
        <v>0</v>
      </c>
      <c r="H86" s="18">
        <f t="shared" si="2"/>
        <v>0</v>
      </c>
      <c r="I86" s="25" t="e">
        <f t="shared" si="3"/>
        <v>#DIV/0!</v>
      </c>
      <c r="J86" s="203"/>
      <c r="K86"/>
      <c r="L86" s="297">
        <f>IF(G86&gt;0,F86*tachtigtwintig!I86,0)</f>
        <v>0</v>
      </c>
      <c r="M86" s="297">
        <f>waarnemingsresultaten!AR85*tachtigtwintig!I86</f>
        <v>0</v>
      </c>
    </row>
    <row r="87" spans="2:13" ht="18" customHeight="1">
      <c r="B87" s="79"/>
      <c r="C87" s="70">
        <f>waarnemingsresultaten!C86</f>
        <v>0</v>
      </c>
      <c r="D87" s="447">
        <f>waarnemingsresultaten!D86</f>
        <v>0</v>
      </c>
      <c r="E87" s="448"/>
      <c r="F87" s="312">
        <f>waarnemingsresultaten!G86</f>
        <v>0</v>
      </c>
      <c r="G87" s="312">
        <f>IF(waarnemingsresultaten!AR86&gt;0,waarnemingsresultaten!AR86,0)</f>
        <v>0</v>
      </c>
      <c r="H87" s="18">
        <f t="shared" si="2"/>
        <v>0</v>
      </c>
      <c r="I87" s="25" t="e">
        <f t="shared" si="3"/>
        <v>#DIV/0!</v>
      </c>
      <c r="J87" s="203"/>
      <c r="K87"/>
      <c r="L87" s="297">
        <f>IF(G87&gt;0,F87*tachtigtwintig!I87,0)</f>
        <v>0</v>
      </c>
      <c r="M87" s="297">
        <f>waarnemingsresultaten!AR86*tachtigtwintig!I87</f>
        <v>0</v>
      </c>
    </row>
    <row r="88" spans="2:13" ht="18" customHeight="1">
      <c r="B88" s="79"/>
      <c r="C88" s="70">
        <f>waarnemingsresultaten!C87</f>
        <v>0</v>
      </c>
      <c r="D88" s="447">
        <f>waarnemingsresultaten!D87</f>
        <v>0</v>
      </c>
      <c r="E88" s="448"/>
      <c r="F88" s="312">
        <f>waarnemingsresultaten!G87</f>
        <v>0</v>
      </c>
      <c r="G88" s="312">
        <f>IF(waarnemingsresultaten!AR87&gt;0,waarnemingsresultaten!AR87,0)</f>
        <v>0</v>
      </c>
      <c r="H88" s="18">
        <f t="shared" si="2"/>
        <v>0</v>
      </c>
      <c r="I88" s="25" t="e">
        <f t="shared" si="3"/>
        <v>#DIV/0!</v>
      </c>
      <c r="J88" s="203"/>
      <c r="K88"/>
      <c r="L88" s="297">
        <f>IF(G88&gt;0,F88*tachtigtwintig!I88,0)</f>
        <v>0</v>
      </c>
      <c r="M88" s="297">
        <f>waarnemingsresultaten!AR87*tachtigtwintig!I88</f>
        <v>0</v>
      </c>
    </row>
    <row r="89" spans="2:13" ht="18" customHeight="1">
      <c r="B89" s="79"/>
      <c r="C89" s="70">
        <f>waarnemingsresultaten!C88</f>
        <v>0</v>
      </c>
      <c r="D89" s="447">
        <f>waarnemingsresultaten!D88</f>
        <v>0</v>
      </c>
      <c r="E89" s="448"/>
      <c r="F89" s="312">
        <f>waarnemingsresultaten!G88</f>
        <v>0</v>
      </c>
      <c r="G89" s="312">
        <f>IF(waarnemingsresultaten!AR88&gt;0,waarnemingsresultaten!AR88,0)</f>
        <v>0</v>
      </c>
      <c r="H89" s="18">
        <f t="shared" si="2"/>
        <v>0</v>
      </c>
      <c r="I89" s="25" t="e">
        <f t="shared" si="3"/>
        <v>#DIV/0!</v>
      </c>
      <c r="J89" s="203"/>
      <c r="K89"/>
      <c r="L89" s="297">
        <f>IF(G89&gt;0,F89*tachtigtwintig!I89,0)</f>
        <v>0</v>
      </c>
      <c r="M89" s="297">
        <f>waarnemingsresultaten!AR88*tachtigtwintig!I89</f>
        <v>0</v>
      </c>
    </row>
    <row r="90" spans="2:13" ht="18" customHeight="1">
      <c r="B90" s="79"/>
      <c r="C90" s="70">
        <f>waarnemingsresultaten!C89</f>
        <v>0</v>
      </c>
      <c r="D90" s="447">
        <f>waarnemingsresultaten!D89</f>
        <v>0</v>
      </c>
      <c r="E90" s="448"/>
      <c r="F90" s="312">
        <f>waarnemingsresultaten!G89</f>
        <v>0</v>
      </c>
      <c r="G90" s="312">
        <f>IF(waarnemingsresultaten!AR89&gt;0,waarnemingsresultaten!AR89,0)</f>
        <v>0</v>
      </c>
      <c r="H90" s="18">
        <f t="shared" si="2"/>
        <v>0</v>
      </c>
      <c r="I90" s="25" t="e">
        <f t="shared" si="3"/>
        <v>#DIV/0!</v>
      </c>
      <c r="J90" s="203"/>
      <c r="K90"/>
      <c r="L90" s="297">
        <f>IF(G90&gt;0,F90*tachtigtwintig!I90,0)</f>
        <v>0</v>
      </c>
      <c r="M90" s="297">
        <f>waarnemingsresultaten!AR89*tachtigtwintig!I90</f>
        <v>0</v>
      </c>
    </row>
    <row r="91" spans="2:13" ht="18" customHeight="1">
      <c r="B91" s="79"/>
      <c r="C91" s="70">
        <f>waarnemingsresultaten!C90</f>
        <v>0</v>
      </c>
      <c r="D91" s="447">
        <f>waarnemingsresultaten!D90</f>
        <v>0</v>
      </c>
      <c r="E91" s="448"/>
      <c r="F91" s="312">
        <f>waarnemingsresultaten!G90</f>
        <v>0</v>
      </c>
      <c r="G91" s="312">
        <f>IF(waarnemingsresultaten!AR90&gt;0,waarnemingsresultaten!AR90,0)</f>
        <v>0</v>
      </c>
      <c r="H91" s="18">
        <f t="shared" si="2"/>
        <v>0</v>
      </c>
      <c r="I91" s="25" t="e">
        <f t="shared" si="3"/>
        <v>#DIV/0!</v>
      </c>
      <c r="J91" s="203"/>
      <c r="K91"/>
      <c r="L91" s="297">
        <f>IF(G91&gt;0,F91*tachtigtwintig!I91,0)</f>
        <v>0</v>
      </c>
      <c r="M91" s="297">
        <f>waarnemingsresultaten!AR90*tachtigtwintig!I91</f>
        <v>0</v>
      </c>
    </row>
    <row r="92" spans="2:13" ht="18" customHeight="1">
      <c r="B92" s="79"/>
      <c r="C92" s="70">
        <f>waarnemingsresultaten!C91</f>
        <v>0</v>
      </c>
      <c r="D92" s="447">
        <f>waarnemingsresultaten!D91</f>
        <v>0</v>
      </c>
      <c r="E92" s="448"/>
      <c r="F92" s="312">
        <f>waarnemingsresultaten!G91</f>
        <v>0</v>
      </c>
      <c r="G92" s="312">
        <f>IF(waarnemingsresultaten!AR91&gt;0,waarnemingsresultaten!AR91,0)</f>
        <v>0</v>
      </c>
      <c r="H92" s="18">
        <f t="shared" si="2"/>
        <v>0</v>
      </c>
      <c r="I92" s="25" t="e">
        <f t="shared" si="3"/>
        <v>#DIV/0!</v>
      </c>
      <c r="J92" s="203"/>
      <c r="K92"/>
      <c r="L92" s="297">
        <f>IF(G92&gt;0,F92*tachtigtwintig!I92,0)</f>
        <v>0</v>
      </c>
      <c r="M92" s="297">
        <f>waarnemingsresultaten!AR91*tachtigtwintig!I92</f>
        <v>0</v>
      </c>
    </row>
    <row r="93" spans="2:13" ht="18" customHeight="1">
      <c r="B93" s="79"/>
      <c r="C93" s="70">
        <f>waarnemingsresultaten!C92</f>
        <v>0</v>
      </c>
      <c r="D93" s="447">
        <f>waarnemingsresultaten!D92</f>
        <v>0</v>
      </c>
      <c r="E93" s="448"/>
      <c r="F93" s="312">
        <f>waarnemingsresultaten!G92</f>
        <v>0</v>
      </c>
      <c r="G93" s="312">
        <f>IF(waarnemingsresultaten!AR92&gt;0,waarnemingsresultaten!AR92,0)</f>
        <v>0</v>
      </c>
      <c r="H93" s="18">
        <f t="shared" si="2"/>
        <v>0</v>
      </c>
      <c r="I93" s="25" t="e">
        <f t="shared" si="3"/>
        <v>#DIV/0!</v>
      </c>
      <c r="J93" s="203"/>
      <c r="K93"/>
      <c r="L93" s="297">
        <f>IF(G93&gt;0,F93*tachtigtwintig!I93,0)</f>
        <v>0</v>
      </c>
      <c r="M93" s="297">
        <f>waarnemingsresultaten!AR92*tachtigtwintig!I93</f>
        <v>0</v>
      </c>
    </row>
    <row r="94" spans="2:13" ht="18" customHeight="1">
      <c r="B94" s="79"/>
      <c r="C94" s="70">
        <f>waarnemingsresultaten!C93</f>
        <v>0</v>
      </c>
      <c r="D94" s="447">
        <f>waarnemingsresultaten!D93</f>
        <v>0</v>
      </c>
      <c r="E94" s="448"/>
      <c r="F94" s="312">
        <f>waarnemingsresultaten!G93</f>
        <v>0</v>
      </c>
      <c r="G94" s="312">
        <f>IF(waarnemingsresultaten!AR93&gt;0,waarnemingsresultaten!AR93,0)</f>
        <v>0</v>
      </c>
      <c r="H94" s="18">
        <f t="shared" si="2"/>
        <v>0</v>
      </c>
      <c r="I94" s="25" t="e">
        <f t="shared" si="3"/>
        <v>#DIV/0!</v>
      </c>
      <c r="J94" s="203"/>
      <c r="K94"/>
      <c r="L94" s="297">
        <f>IF(G94&gt;0,F94*tachtigtwintig!I94,0)</f>
        <v>0</v>
      </c>
      <c r="M94" s="297">
        <f>waarnemingsresultaten!AR93*tachtigtwintig!I94</f>
        <v>0</v>
      </c>
    </row>
    <row r="95" spans="2:13" ht="18" customHeight="1">
      <c r="B95" s="79"/>
      <c r="C95" s="70">
        <f>waarnemingsresultaten!C94</f>
        <v>0</v>
      </c>
      <c r="D95" s="447">
        <f>waarnemingsresultaten!D94</f>
        <v>0</v>
      </c>
      <c r="E95" s="448"/>
      <c r="F95" s="312">
        <f>waarnemingsresultaten!G94</f>
        <v>0</v>
      </c>
      <c r="G95" s="312">
        <f>IF(waarnemingsresultaten!AR94&gt;0,waarnemingsresultaten!AR94,0)</f>
        <v>0</v>
      </c>
      <c r="H95" s="18">
        <f t="shared" si="2"/>
        <v>0</v>
      </c>
      <c r="I95" s="25" t="e">
        <f t="shared" si="3"/>
        <v>#DIV/0!</v>
      </c>
      <c r="J95" s="203"/>
      <c r="K95"/>
      <c r="L95" s="297">
        <f>IF(G95&gt;0,F95*tachtigtwintig!I95,0)</f>
        <v>0</v>
      </c>
      <c r="M95" s="297">
        <f>waarnemingsresultaten!AR94*tachtigtwintig!I95</f>
        <v>0</v>
      </c>
    </row>
    <row r="96" spans="2:13" ht="18" customHeight="1">
      <c r="B96" s="79"/>
      <c r="C96" s="70">
        <f>waarnemingsresultaten!C95</f>
        <v>0</v>
      </c>
      <c r="D96" s="447">
        <f>waarnemingsresultaten!D95</f>
        <v>0</v>
      </c>
      <c r="E96" s="448"/>
      <c r="F96" s="312">
        <f>waarnemingsresultaten!G95</f>
        <v>0</v>
      </c>
      <c r="G96" s="312">
        <f>IF(waarnemingsresultaten!AR95&gt;0,waarnemingsresultaten!AR95,0)</f>
        <v>0</v>
      </c>
      <c r="H96" s="18">
        <f t="shared" si="2"/>
        <v>0</v>
      </c>
      <c r="I96" s="25" t="e">
        <f t="shared" si="3"/>
        <v>#DIV/0!</v>
      </c>
      <c r="J96" s="203"/>
      <c r="K96"/>
      <c r="L96" s="297">
        <f>IF(G96&gt;0,F96*tachtigtwintig!I96,0)</f>
        <v>0</v>
      </c>
      <c r="M96" s="297">
        <f>waarnemingsresultaten!AR95*tachtigtwintig!I96</f>
        <v>0</v>
      </c>
    </row>
    <row r="97" spans="2:13" ht="18" customHeight="1">
      <c r="B97" s="79"/>
      <c r="C97" s="70">
        <f>waarnemingsresultaten!C96</f>
        <v>0</v>
      </c>
      <c r="D97" s="447">
        <f>waarnemingsresultaten!D96</f>
        <v>0</v>
      </c>
      <c r="E97" s="448"/>
      <c r="F97" s="312">
        <f>waarnemingsresultaten!G96</f>
        <v>0</v>
      </c>
      <c r="G97" s="312">
        <f>IF(waarnemingsresultaten!AR96&gt;0,waarnemingsresultaten!AR96,0)</f>
        <v>0</v>
      </c>
      <c r="H97" s="18">
        <f t="shared" si="2"/>
        <v>0</v>
      </c>
      <c r="I97" s="25" t="e">
        <f t="shared" si="3"/>
        <v>#DIV/0!</v>
      </c>
      <c r="J97" s="203"/>
      <c r="K97"/>
      <c r="L97" s="297">
        <f>IF(G97&gt;0,F97*tachtigtwintig!I97,0)</f>
        <v>0</v>
      </c>
      <c r="M97" s="297">
        <f>waarnemingsresultaten!AR96*tachtigtwintig!I97</f>
        <v>0</v>
      </c>
    </row>
    <row r="98" spans="2:13" ht="18" customHeight="1">
      <c r="B98" s="79"/>
      <c r="C98" s="70">
        <f>waarnemingsresultaten!C97</f>
        <v>0</v>
      </c>
      <c r="D98" s="447">
        <f>waarnemingsresultaten!D97</f>
        <v>0</v>
      </c>
      <c r="E98" s="448"/>
      <c r="F98" s="312">
        <f>waarnemingsresultaten!G97</f>
        <v>0</v>
      </c>
      <c r="G98" s="312">
        <f>IF(waarnemingsresultaten!AR97&gt;0,waarnemingsresultaten!AR97,0)</f>
        <v>0</v>
      </c>
      <c r="H98" s="18">
        <f t="shared" si="2"/>
        <v>0</v>
      </c>
      <c r="I98" s="25" t="e">
        <f t="shared" si="3"/>
        <v>#DIV/0!</v>
      </c>
      <c r="J98" s="203"/>
      <c r="K98"/>
      <c r="L98" s="297">
        <f>IF(G98&gt;0,F98*tachtigtwintig!I98,0)</f>
        <v>0</v>
      </c>
      <c r="M98" s="297">
        <f>waarnemingsresultaten!AR97*tachtigtwintig!I98</f>
        <v>0</v>
      </c>
    </row>
    <row r="99" spans="2:13" ht="18" customHeight="1">
      <c r="B99" s="79"/>
      <c r="C99" s="70">
        <f>waarnemingsresultaten!C98</f>
        <v>0</v>
      </c>
      <c r="D99" s="447">
        <f>waarnemingsresultaten!D98</f>
        <v>0</v>
      </c>
      <c r="E99" s="448"/>
      <c r="F99" s="312">
        <f>waarnemingsresultaten!G98</f>
        <v>0</v>
      </c>
      <c r="G99" s="312">
        <f>IF(waarnemingsresultaten!AR98&gt;0,waarnemingsresultaten!AR98,0)</f>
        <v>0</v>
      </c>
      <c r="H99" s="18">
        <f t="shared" si="2"/>
        <v>0</v>
      </c>
      <c r="I99" s="25" t="e">
        <f t="shared" si="3"/>
        <v>#DIV/0!</v>
      </c>
      <c r="J99" s="203"/>
      <c r="K99"/>
      <c r="L99" s="297">
        <f>IF(G99&gt;0,F99*tachtigtwintig!I99,0)</f>
        <v>0</v>
      </c>
      <c r="M99" s="297">
        <f>waarnemingsresultaten!AR98*tachtigtwintig!I99</f>
        <v>0</v>
      </c>
    </row>
    <row r="100" spans="2:13" ht="18" customHeight="1">
      <c r="B100" s="79"/>
      <c r="C100" s="70">
        <f>waarnemingsresultaten!C99</f>
        <v>0</v>
      </c>
      <c r="D100" s="447">
        <f>waarnemingsresultaten!D99</f>
        <v>0</v>
      </c>
      <c r="E100" s="448"/>
      <c r="F100" s="312">
        <f>waarnemingsresultaten!G99</f>
        <v>0</v>
      </c>
      <c r="G100" s="312">
        <f>IF(waarnemingsresultaten!AR99&gt;0,waarnemingsresultaten!AR99,0)</f>
        <v>0</v>
      </c>
      <c r="H100" s="18">
        <f t="shared" si="2"/>
        <v>0</v>
      </c>
      <c r="I100" s="25" t="e">
        <f t="shared" si="3"/>
        <v>#DIV/0!</v>
      </c>
      <c r="J100" s="203"/>
      <c r="K100"/>
      <c r="L100" s="297">
        <f>IF(G100&gt;0,F100*tachtigtwintig!I100,0)</f>
        <v>0</v>
      </c>
      <c r="M100" s="297">
        <f>waarnemingsresultaten!AR99*tachtigtwintig!I100</f>
        <v>0</v>
      </c>
    </row>
    <row r="101" spans="2:13" ht="18" customHeight="1">
      <c r="B101" s="79"/>
      <c r="C101" s="70">
        <f>waarnemingsresultaten!C100</f>
        <v>0</v>
      </c>
      <c r="D101" s="447">
        <f>waarnemingsresultaten!D100</f>
        <v>0</v>
      </c>
      <c r="E101" s="448"/>
      <c r="F101" s="312">
        <f>waarnemingsresultaten!G100</f>
        <v>0</v>
      </c>
      <c r="G101" s="312">
        <f>IF(waarnemingsresultaten!AR100&gt;0,waarnemingsresultaten!AR100,0)</f>
        <v>0</v>
      </c>
      <c r="H101" s="18">
        <f t="shared" si="2"/>
        <v>0</v>
      </c>
      <c r="I101" s="25" t="e">
        <f t="shared" si="3"/>
        <v>#DIV/0!</v>
      </c>
      <c r="J101" s="203"/>
      <c r="K101"/>
      <c r="L101" s="297">
        <f>IF(G101&gt;0,F101*tachtigtwintig!I101,0)</f>
        <v>0</v>
      </c>
      <c r="M101" s="297">
        <f>waarnemingsresultaten!AR100*tachtigtwintig!I101</f>
        <v>0</v>
      </c>
    </row>
    <row r="102" spans="2:13" ht="18" customHeight="1">
      <c r="B102" s="79"/>
      <c r="C102" s="70">
        <f>waarnemingsresultaten!C101</f>
        <v>0</v>
      </c>
      <c r="D102" s="447">
        <f>waarnemingsresultaten!D101</f>
        <v>0</v>
      </c>
      <c r="E102" s="448"/>
      <c r="F102" s="312">
        <f>waarnemingsresultaten!G101</f>
        <v>0</v>
      </c>
      <c r="G102" s="312">
        <f>IF(waarnemingsresultaten!AR101&gt;0,waarnemingsresultaten!AR101,0)</f>
        <v>0</v>
      </c>
      <c r="H102" s="18">
        <f t="shared" si="2"/>
        <v>0</v>
      </c>
      <c r="I102" s="25" t="e">
        <f t="shared" si="3"/>
        <v>#DIV/0!</v>
      </c>
      <c r="J102" s="203"/>
      <c r="K102"/>
      <c r="L102" s="297">
        <f>IF(G102&gt;0,F102*tachtigtwintig!I102,0)</f>
        <v>0</v>
      </c>
      <c r="M102" s="297">
        <f>waarnemingsresultaten!AR101*tachtigtwintig!I102</f>
        <v>0</v>
      </c>
    </row>
    <row r="103" spans="2:13" ht="18" customHeight="1">
      <c r="B103" s="79"/>
      <c r="C103" s="70">
        <f>waarnemingsresultaten!C102</f>
        <v>0</v>
      </c>
      <c r="D103" s="447">
        <f>waarnemingsresultaten!D102</f>
        <v>0</v>
      </c>
      <c r="E103" s="448"/>
      <c r="F103" s="312">
        <f>waarnemingsresultaten!G102</f>
        <v>0</v>
      </c>
      <c r="G103" s="312">
        <f>IF(waarnemingsresultaten!AR102&gt;0,waarnemingsresultaten!AR102,0)</f>
        <v>0</v>
      </c>
      <c r="H103" s="18">
        <f t="shared" si="2"/>
        <v>0</v>
      </c>
      <c r="I103" s="25" t="e">
        <f t="shared" si="3"/>
        <v>#DIV/0!</v>
      </c>
      <c r="J103" s="203"/>
      <c r="K103"/>
      <c r="L103" s="297">
        <f>IF(G103&gt;0,F103*tachtigtwintig!I103,0)</f>
        <v>0</v>
      </c>
      <c r="M103" s="297">
        <f>waarnemingsresultaten!AR102*tachtigtwintig!I103</f>
        <v>0</v>
      </c>
    </row>
    <row r="104" spans="2:13" ht="18" customHeight="1">
      <c r="B104" s="79"/>
      <c r="C104" s="70">
        <f>waarnemingsresultaten!C103</f>
        <v>0</v>
      </c>
      <c r="D104" s="447">
        <f>waarnemingsresultaten!D103</f>
        <v>0</v>
      </c>
      <c r="E104" s="448"/>
      <c r="F104" s="312">
        <f>waarnemingsresultaten!G103</f>
        <v>0</v>
      </c>
      <c r="G104" s="312">
        <f>IF(waarnemingsresultaten!AR103&gt;0,waarnemingsresultaten!AR103,0)</f>
        <v>0</v>
      </c>
      <c r="H104" s="18">
        <f t="shared" si="2"/>
        <v>0</v>
      </c>
      <c r="I104" s="25" t="e">
        <f t="shared" si="3"/>
        <v>#DIV/0!</v>
      </c>
      <c r="J104" s="203"/>
      <c r="K104"/>
      <c r="L104" s="297">
        <f>IF(G104&gt;0,F104*tachtigtwintig!I104,0)</f>
        <v>0</v>
      </c>
      <c r="M104" s="297">
        <f>waarnemingsresultaten!AR103*tachtigtwintig!I104</f>
        <v>0</v>
      </c>
    </row>
    <row r="105" spans="2:13" ht="18" customHeight="1">
      <c r="B105" s="79"/>
      <c r="C105" s="70">
        <f>waarnemingsresultaten!C104</f>
        <v>0</v>
      </c>
      <c r="D105" s="447">
        <f>waarnemingsresultaten!D104</f>
        <v>0</v>
      </c>
      <c r="E105" s="448"/>
      <c r="F105" s="312">
        <f>waarnemingsresultaten!G104</f>
        <v>0</v>
      </c>
      <c r="G105" s="312">
        <f>IF(waarnemingsresultaten!AR104&gt;0,waarnemingsresultaten!AR104,0)</f>
        <v>0</v>
      </c>
      <c r="H105" s="18">
        <f t="shared" si="2"/>
        <v>0</v>
      </c>
      <c r="I105" s="25" t="e">
        <f t="shared" si="3"/>
        <v>#DIV/0!</v>
      </c>
      <c r="J105" s="203"/>
      <c r="K105"/>
      <c r="L105" s="297">
        <f>IF(G105&gt;0,F105*tachtigtwintig!I105,0)</f>
        <v>0</v>
      </c>
      <c r="M105" s="297">
        <f>waarnemingsresultaten!AR104*tachtigtwintig!I105</f>
        <v>0</v>
      </c>
    </row>
    <row r="106" spans="2:13" ht="18" customHeight="1">
      <c r="B106" s="79"/>
      <c r="C106" s="70">
        <f>waarnemingsresultaten!C105</f>
        <v>0</v>
      </c>
      <c r="D106" s="447">
        <f>waarnemingsresultaten!D105</f>
        <v>0</v>
      </c>
      <c r="E106" s="448"/>
      <c r="F106" s="312">
        <f>waarnemingsresultaten!G105</f>
        <v>0</v>
      </c>
      <c r="G106" s="312">
        <f>IF(waarnemingsresultaten!AR105&gt;0,waarnemingsresultaten!AR105,0)</f>
        <v>0</v>
      </c>
      <c r="H106" s="18">
        <f t="shared" si="2"/>
        <v>0</v>
      </c>
      <c r="I106" s="25" t="e">
        <f t="shared" si="3"/>
        <v>#DIV/0!</v>
      </c>
      <c r="J106" s="203"/>
      <c r="K106"/>
      <c r="L106" s="297">
        <f>IF(G106&gt;0,F106*tachtigtwintig!I106,0)</f>
        <v>0</v>
      </c>
      <c r="M106" s="297">
        <f>waarnemingsresultaten!AR105*tachtigtwintig!I106</f>
        <v>0</v>
      </c>
    </row>
    <row r="107" spans="2:13" ht="18" customHeight="1">
      <c r="B107" s="79"/>
      <c r="C107" s="70">
        <f>waarnemingsresultaten!C106</f>
        <v>0</v>
      </c>
      <c r="D107" s="447">
        <f>waarnemingsresultaten!D106</f>
        <v>0</v>
      </c>
      <c r="E107" s="448"/>
      <c r="F107" s="312">
        <f>waarnemingsresultaten!G106</f>
        <v>0</v>
      </c>
      <c r="G107" s="312">
        <f>IF(waarnemingsresultaten!AR106&gt;0,waarnemingsresultaten!AR106,0)</f>
        <v>0</v>
      </c>
      <c r="H107" s="18">
        <f t="shared" si="2"/>
        <v>0</v>
      </c>
      <c r="I107" s="25" t="e">
        <f t="shared" si="3"/>
        <v>#DIV/0!</v>
      </c>
      <c r="J107" s="203"/>
      <c r="K107"/>
      <c r="L107" s="297">
        <f>IF(G107&gt;0,F107*tachtigtwintig!I107,0)</f>
        <v>0</v>
      </c>
      <c r="M107" s="297">
        <f>waarnemingsresultaten!AR106*tachtigtwintig!I107</f>
        <v>0</v>
      </c>
    </row>
    <row r="108" spans="2:13" ht="18" customHeight="1">
      <c r="B108" s="79"/>
      <c r="C108" s="70">
        <f>waarnemingsresultaten!C107</f>
        <v>0</v>
      </c>
      <c r="D108" s="447">
        <f>waarnemingsresultaten!D107</f>
        <v>0</v>
      </c>
      <c r="E108" s="448"/>
      <c r="F108" s="312">
        <f>waarnemingsresultaten!G107</f>
        <v>0</v>
      </c>
      <c r="G108" s="312">
        <f>IF(waarnemingsresultaten!AR107&gt;0,waarnemingsresultaten!AR107,0)</f>
        <v>0</v>
      </c>
      <c r="H108" s="18">
        <f t="shared" si="2"/>
        <v>0</v>
      </c>
      <c r="I108" s="25" t="e">
        <f t="shared" si="3"/>
        <v>#DIV/0!</v>
      </c>
      <c r="J108" s="203"/>
      <c r="K108"/>
      <c r="L108" s="297">
        <f>IF(G108&gt;0,F108*tachtigtwintig!I108,0)</f>
        <v>0</v>
      </c>
      <c r="M108" s="297">
        <f>waarnemingsresultaten!AR107*tachtigtwintig!I108</f>
        <v>0</v>
      </c>
    </row>
    <row r="109" spans="2:13" ht="18" customHeight="1">
      <c r="B109" s="79"/>
      <c r="C109" s="70">
        <f>waarnemingsresultaten!C108</f>
        <v>0</v>
      </c>
      <c r="D109" s="447">
        <f>waarnemingsresultaten!D108</f>
        <v>0</v>
      </c>
      <c r="E109" s="448"/>
      <c r="F109" s="312">
        <f>waarnemingsresultaten!G108</f>
        <v>0</v>
      </c>
      <c r="G109" s="312">
        <f>IF(waarnemingsresultaten!AR108&gt;0,waarnemingsresultaten!AR108,0)</f>
        <v>0</v>
      </c>
      <c r="H109" s="18">
        <f t="shared" si="2"/>
        <v>0</v>
      </c>
      <c r="I109" s="25" t="e">
        <f t="shared" si="3"/>
        <v>#DIV/0!</v>
      </c>
      <c r="J109" s="203"/>
      <c r="K109"/>
      <c r="L109" s="297">
        <f>IF(G109&gt;0,F109*tachtigtwintig!I109,0)</f>
        <v>0</v>
      </c>
      <c r="M109" s="297">
        <f>waarnemingsresultaten!AR108*tachtigtwintig!I109</f>
        <v>0</v>
      </c>
    </row>
    <row r="110" spans="2:13" ht="18" customHeight="1">
      <c r="B110" s="79"/>
      <c r="C110" s="70">
        <f>waarnemingsresultaten!C109</f>
        <v>0</v>
      </c>
      <c r="D110" s="447">
        <f>waarnemingsresultaten!D109</f>
        <v>0</v>
      </c>
      <c r="E110" s="448"/>
      <c r="F110" s="312">
        <f>waarnemingsresultaten!G109</f>
        <v>0</v>
      </c>
      <c r="G110" s="312">
        <f>IF(waarnemingsresultaten!AR109&gt;0,waarnemingsresultaten!AR109,0)</f>
        <v>0</v>
      </c>
      <c r="H110" s="18">
        <f t="shared" si="2"/>
        <v>0</v>
      </c>
      <c r="I110" s="25" t="e">
        <f t="shared" si="3"/>
        <v>#DIV/0!</v>
      </c>
      <c r="J110" s="203"/>
      <c r="K110"/>
      <c r="L110" s="297">
        <f>IF(G110&gt;0,F110*tachtigtwintig!I110,0)</f>
        <v>0</v>
      </c>
      <c r="M110" s="297">
        <f>waarnemingsresultaten!AR109*tachtigtwintig!I110</f>
        <v>0</v>
      </c>
    </row>
    <row r="111" spans="2:13" ht="18" customHeight="1">
      <c r="B111" s="79"/>
      <c r="C111" s="70">
        <f>waarnemingsresultaten!C110</f>
        <v>0</v>
      </c>
      <c r="D111" s="447">
        <f>waarnemingsresultaten!D110</f>
        <v>0</v>
      </c>
      <c r="E111" s="448"/>
      <c r="F111" s="312">
        <f>waarnemingsresultaten!G110</f>
        <v>0</v>
      </c>
      <c r="G111" s="312">
        <f>IF(waarnemingsresultaten!AR110&gt;0,waarnemingsresultaten!AR110,0)</f>
        <v>0</v>
      </c>
      <c r="H111" s="18">
        <f t="shared" si="2"/>
        <v>0</v>
      </c>
      <c r="I111" s="25" t="e">
        <f t="shared" si="3"/>
        <v>#DIV/0!</v>
      </c>
      <c r="J111" s="203"/>
      <c r="K111"/>
      <c r="L111" s="297">
        <f>IF(G111&gt;0,F111*tachtigtwintig!I111,0)</f>
        <v>0</v>
      </c>
      <c r="M111" s="297">
        <f>waarnemingsresultaten!AR110*tachtigtwintig!I111</f>
        <v>0</v>
      </c>
    </row>
    <row r="112" spans="2:13" ht="18" customHeight="1" thickBot="1">
      <c r="B112" s="79"/>
      <c r="C112" s="334">
        <f>waarnemingsresultaten!C111</f>
        <v>0</v>
      </c>
      <c r="D112" s="447">
        <f>waarnemingsresultaten!D111</f>
        <v>0</v>
      </c>
      <c r="E112" s="448"/>
      <c r="F112" s="312">
        <f>waarnemingsresultaten!G111</f>
        <v>0</v>
      </c>
      <c r="G112" s="312">
        <f>IF(waarnemingsresultaten!AR111&gt;0,waarnemingsresultaten!AR111,0)</f>
        <v>0</v>
      </c>
      <c r="H112" s="18">
        <f t="shared" si="2"/>
        <v>0</v>
      </c>
      <c r="I112" s="25" t="e">
        <f t="shared" si="3"/>
        <v>#DIV/0!</v>
      </c>
      <c r="J112" s="203"/>
      <c r="K112"/>
      <c r="L112" s="297">
        <f>IF(G112&gt;0,F112*tachtigtwintig!I112,0)</f>
        <v>0</v>
      </c>
      <c r="M112" s="297">
        <f>waarnemingsresultaten!AR111*tachtigtwintig!I112</f>
        <v>0</v>
      </c>
    </row>
    <row r="113" spans="2:13" ht="18" customHeight="1" thickBot="1">
      <c r="B113" s="79"/>
      <c r="C113" s="189"/>
      <c r="D113" s="190"/>
      <c r="E113" s="191"/>
      <c r="F113" s="189"/>
      <c r="G113" s="192" t="s">
        <v>91</v>
      </c>
      <c r="H113" s="193" t="e">
        <f>M113/L113</f>
        <v>#DIV/0!</v>
      </c>
      <c r="I113" s="102"/>
      <c r="J113" s="203"/>
      <c r="K113"/>
      <c r="L113" s="204">
        <f>SUM(L14:L112)</f>
        <v>0</v>
      </c>
      <c r="M113" s="205">
        <f>SUM(M14:M112)</f>
        <v>0</v>
      </c>
    </row>
    <row r="114" spans="2:10" ht="16.5" thickBot="1">
      <c r="B114" s="88"/>
      <c r="C114" s="89"/>
      <c r="D114" s="89"/>
      <c r="E114" s="89"/>
      <c r="F114" s="89"/>
      <c r="G114" s="89"/>
      <c r="H114" s="89"/>
      <c r="I114" s="89"/>
      <c r="J114" s="90"/>
    </row>
    <row r="115" ht="16.5" thickTop="1"/>
  </sheetData>
  <sheetProtection sheet="1" objects="1" scenarios="1"/>
  <mergeCells count="99">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5:E105"/>
    <mergeCell ref="D110:E110"/>
    <mergeCell ref="D111:E111"/>
    <mergeCell ref="D112:E112"/>
    <mergeCell ref="D106:E106"/>
    <mergeCell ref="D107:E107"/>
    <mergeCell ref="D108:E108"/>
    <mergeCell ref="D109:E109"/>
  </mergeCells>
  <printOptions horizontalCentered="1"/>
  <pageMargins left="0.3937007874015748" right="0.3937007874015748" top="0.5905511811023623" bottom="0.3937007874015748" header="0.3937007874015748" footer="0.1968503937007874"/>
  <pageSetup firstPageNumber="1" useFirstPageNumber="1" fitToHeight="1" fitToWidth="1" horizontalDpi="300" verticalDpi="300" orientation="portrait" paperSize="9" scale="66"/>
  <headerFooter alignWithMargins="0">
    <oddFooter>&amp;L&amp;"Arial,Standaard"&amp;8&amp;F   &amp;D</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Michiel van Leeuwen</dc:creator>
  <cp:keywords/>
  <dc:description/>
  <cp:lastModifiedBy>Microsoft Office User</cp:lastModifiedBy>
  <cp:lastPrinted>2005-08-05T08:03:47Z</cp:lastPrinted>
  <dcterms:created xsi:type="dcterms:W3CDTF">1997-08-20T13:07:02Z</dcterms:created>
  <dcterms:modified xsi:type="dcterms:W3CDTF">2021-05-12T06:56:48Z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175112F9">
    <vt:lpwstr/>
  </property>
  <property fmtid="{D5CDD505-2E9C-101B-9397-08002B2CF9AE}" pid="3" name="IVID3C1B18F7">
    <vt:lpwstr/>
  </property>
  <property fmtid="{D5CDD505-2E9C-101B-9397-08002B2CF9AE}" pid="4" name="IVID60AC2A12">
    <vt:lpwstr/>
  </property>
  <property fmtid="{D5CDD505-2E9C-101B-9397-08002B2CF9AE}" pid="5" name="IVIDE8C40216">
    <vt:lpwstr/>
  </property>
  <property fmtid="{D5CDD505-2E9C-101B-9397-08002B2CF9AE}" pid="6" name="IVID9C2CD0F6">
    <vt:lpwstr/>
  </property>
  <property fmtid="{D5CDD505-2E9C-101B-9397-08002B2CF9AE}" pid="7" name="IVID34C71BC4">
    <vt:lpwstr/>
  </property>
  <property fmtid="{D5CDD505-2E9C-101B-9397-08002B2CF9AE}" pid="8" name="IVID3847116C">
    <vt:lpwstr/>
  </property>
  <property fmtid="{D5CDD505-2E9C-101B-9397-08002B2CF9AE}" pid="9" name="IVIDF0E79F9D">
    <vt:lpwstr/>
  </property>
  <property fmtid="{D5CDD505-2E9C-101B-9397-08002B2CF9AE}" pid="10" name="IVIDD86F5CD2">
    <vt:lpwstr/>
  </property>
  <property fmtid="{D5CDD505-2E9C-101B-9397-08002B2CF9AE}" pid="11" name="IVID8A5F7EC">
    <vt:lpwstr/>
  </property>
  <property fmtid="{D5CDD505-2E9C-101B-9397-08002B2CF9AE}" pid="12" name="IVIDA8952919">
    <vt:lpwstr/>
  </property>
  <property fmtid="{D5CDD505-2E9C-101B-9397-08002B2CF9AE}" pid="13" name="IVIDF41168EB">
    <vt:lpwstr/>
  </property>
  <property fmtid="{D5CDD505-2E9C-101B-9397-08002B2CF9AE}" pid="14" name="IVIDF002E">
    <vt:lpwstr/>
  </property>
  <property fmtid="{D5CDD505-2E9C-101B-9397-08002B2CF9AE}" pid="15" name="IVID7027C66B">
    <vt:lpwstr/>
  </property>
  <property fmtid="{D5CDD505-2E9C-101B-9397-08002B2CF9AE}" pid="16" name="IVIDF0A79C1D">
    <vt:lpwstr/>
  </property>
  <property fmtid="{D5CDD505-2E9C-101B-9397-08002B2CF9AE}" pid="17" name="IVIDD0E6153B">
    <vt:lpwstr/>
  </property>
  <property fmtid="{D5CDD505-2E9C-101B-9397-08002B2CF9AE}" pid="18" name="IVIDCC08B433">
    <vt:lpwstr/>
  </property>
  <property fmtid="{D5CDD505-2E9C-101B-9397-08002B2CF9AE}" pid="19" name="IVID87000000">
    <vt:lpwstr/>
  </property>
  <property fmtid="{D5CDD505-2E9C-101B-9397-08002B2CF9AE}" pid="20" name="IVIDE898029B">
    <vt:lpwstr/>
  </property>
  <property fmtid="{D5CDD505-2E9C-101B-9397-08002B2CF9AE}" pid="21" name="IVID312113D3">
    <vt:lpwstr/>
  </property>
  <property fmtid="{D5CDD505-2E9C-101B-9397-08002B2CF9AE}" pid="22" name="IVID4F000000">
    <vt:lpwstr/>
  </property>
  <property fmtid="{D5CDD505-2E9C-101B-9397-08002B2CF9AE}" pid="23" name="IVIDCC3B6DE8">
    <vt:lpwstr/>
  </property>
  <property fmtid="{D5CDD505-2E9C-101B-9397-08002B2CF9AE}" pid="24" name="IVID18A9198E">
    <vt:lpwstr/>
  </property>
</Properties>
</file>